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manuscript\TB\new submission\Theranostics\revised\"/>
    </mc:Choice>
  </mc:AlternateContent>
  <xr:revisionPtr revIDLastSave="0" documentId="13_ncr:1_{679C4B70-1B1E-4ED2-8D11-9AA3222265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1" l="1"/>
  <c r="T17" i="1"/>
  <c r="U16" i="1"/>
  <c r="T16" i="1"/>
  <c r="U5" i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4" i="1"/>
  <c r="V4" i="1"/>
  <c r="V13" i="1"/>
  <c r="U13" i="1"/>
  <c r="AK4" i="1"/>
  <c r="AJ4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K13" i="1"/>
  <c r="AJ13" i="1"/>
  <c r="Z5" i="1"/>
  <c r="AA5" i="1"/>
  <c r="Z6" i="1"/>
  <c r="AA6" i="1"/>
  <c r="Z7" i="1"/>
  <c r="AA7" i="1"/>
  <c r="Z8" i="1"/>
  <c r="AA8" i="1"/>
  <c r="Z9" i="1"/>
  <c r="AA9" i="1"/>
  <c r="Z10" i="1"/>
  <c r="AA10" i="1"/>
  <c r="AB10" i="1" s="1"/>
  <c r="Z11" i="1"/>
  <c r="AA11" i="1"/>
  <c r="Z12" i="1"/>
  <c r="AA12" i="1"/>
  <c r="AB12" i="1" s="1"/>
  <c r="Z4" i="1"/>
  <c r="AA4" i="1"/>
  <c r="AA13" i="1"/>
  <c r="Z13" i="1"/>
  <c r="AJ17" i="1"/>
  <c r="AI17" i="1"/>
  <c r="Z17" i="1"/>
  <c r="Y17" i="1"/>
  <c r="P17" i="1"/>
  <c r="O17" i="1"/>
  <c r="K17" i="1"/>
  <c r="J17" i="1"/>
  <c r="F17" i="1"/>
  <c r="E17" i="1"/>
  <c r="AJ16" i="1"/>
  <c r="AI16" i="1"/>
  <c r="Z16" i="1"/>
  <c r="Y16" i="1"/>
  <c r="P16" i="1"/>
  <c r="O16" i="1"/>
  <c r="K16" i="1"/>
  <c r="J16" i="1"/>
  <c r="F16" i="1"/>
  <c r="E16" i="1"/>
  <c r="AR4" i="1"/>
  <c r="AQ4" i="1"/>
  <c r="AD4" i="1"/>
  <c r="AC4" i="1"/>
  <c r="Q4" i="1"/>
  <c r="P4" i="1"/>
  <c r="L4" i="1"/>
  <c r="K4" i="1"/>
  <c r="G4" i="1"/>
  <c r="F4" i="1"/>
  <c r="AR12" i="1"/>
  <c r="AQ12" i="1"/>
  <c r="AD12" i="1"/>
  <c r="AC12" i="1"/>
  <c r="Q12" i="1"/>
  <c r="P12" i="1"/>
  <c r="L12" i="1"/>
  <c r="K12" i="1"/>
  <c r="G12" i="1"/>
  <c r="F12" i="1"/>
  <c r="AR11" i="1"/>
  <c r="AQ11" i="1"/>
  <c r="AD11" i="1"/>
  <c r="AC11" i="1"/>
  <c r="Q11" i="1"/>
  <c r="P11" i="1"/>
  <c r="L11" i="1"/>
  <c r="K11" i="1"/>
  <c r="G11" i="1"/>
  <c r="F11" i="1"/>
  <c r="AR10" i="1"/>
  <c r="AQ10" i="1"/>
  <c r="AD10" i="1"/>
  <c r="AC10" i="1"/>
  <c r="Q10" i="1"/>
  <c r="P10" i="1"/>
  <c r="L10" i="1"/>
  <c r="K10" i="1"/>
  <c r="G10" i="1"/>
  <c r="F10" i="1"/>
  <c r="AR9" i="1"/>
  <c r="AQ9" i="1"/>
  <c r="AD9" i="1"/>
  <c r="AC9" i="1"/>
  <c r="Q9" i="1"/>
  <c r="P9" i="1"/>
  <c r="L9" i="1"/>
  <c r="K9" i="1"/>
  <c r="G9" i="1"/>
  <c r="F9" i="1"/>
  <c r="AR8" i="1"/>
  <c r="AQ8" i="1"/>
  <c r="AD8" i="1"/>
  <c r="AC8" i="1"/>
  <c r="Q8" i="1"/>
  <c r="P8" i="1"/>
  <c r="L8" i="1"/>
  <c r="K8" i="1"/>
  <c r="G8" i="1"/>
  <c r="F8" i="1"/>
  <c r="AR7" i="1"/>
  <c r="AQ7" i="1"/>
  <c r="AD7" i="1"/>
  <c r="AC7" i="1"/>
  <c r="Q7" i="1"/>
  <c r="P7" i="1"/>
  <c r="L7" i="1"/>
  <c r="K7" i="1"/>
  <c r="G7" i="1"/>
  <c r="F7" i="1"/>
  <c r="AR6" i="1"/>
  <c r="AQ6" i="1"/>
  <c r="AD6" i="1"/>
  <c r="AC6" i="1"/>
  <c r="Q6" i="1"/>
  <c r="P6" i="1"/>
  <c r="L6" i="1"/>
  <c r="K6" i="1"/>
  <c r="G6" i="1"/>
  <c r="F6" i="1"/>
  <c r="AR5" i="1"/>
  <c r="AQ5" i="1"/>
  <c r="AD5" i="1"/>
  <c r="AC5" i="1"/>
  <c r="Q5" i="1"/>
  <c r="P5" i="1"/>
  <c r="L5" i="1"/>
  <c r="K5" i="1"/>
  <c r="G5" i="1"/>
  <c r="F5" i="1"/>
  <c r="AR13" i="1"/>
  <c r="AQ13" i="1"/>
  <c r="AD13" i="1"/>
  <c r="AC13" i="1"/>
  <c r="Q13" i="1"/>
  <c r="P13" i="1"/>
  <c r="L13" i="1"/>
  <c r="K13" i="1"/>
  <c r="G13" i="1"/>
  <c r="F13" i="1"/>
  <c r="V16" i="1" l="1"/>
  <c r="AB7" i="1"/>
  <c r="AB8" i="1"/>
  <c r="AL12" i="1"/>
  <c r="AE6" i="1"/>
  <c r="AE8" i="1"/>
  <c r="H9" i="1"/>
  <c r="M10" i="1"/>
  <c r="AE10" i="1"/>
  <c r="M12" i="1"/>
  <c r="AE12" i="1"/>
  <c r="H4" i="1"/>
  <c r="AB5" i="1"/>
  <c r="AF13" i="1"/>
  <c r="AG13" i="1" s="1"/>
  <c r="AH16" i="1" s="1"/>
  <c r="AE5" i="1"/>
  <c r="AE7" i="1"/>
  <c r="AE9" i="1"/>
  <c r="AE11" i="1"/>
  <c r="M4" i="1"/>
  <c r="AE4" i="1"/>
  <c r="W16" i="1"/>
  <c r="AL16" i="1"/>
  <c r="AA17" i="1"/>
  <c r="W12" i="1"/>
  <c r="AL5" i="1"/>
  <c r="AL7" i="1"/>
  <c r="AE13" i="1"/>
  <c r="AF6" i="1"/>
  <c r="AF8" i="1"/>
  <c r="AF10" i="1"/>
  <c r="AF12" i="1"/>
  <c r="AG12" i="1" s="1"/>
  <c r="AK17" i="1"/>
  <c r="AL6" i="1"/>
  <c r="AL8" i="1"/>
  <c r="V17" i="1"/>
  <c r="AB4" i="1"/>
  <c r="AB6" i="1"/>
  <c r="AA16" i="1"/>
  <c r="AL13" i="1"/>
  <c r="AL10" i="1"/>
  <c r="AL4" i="1"/>
  <c r="AL17" i="1"/>
  <c r="W13" i="1"/>
  <c r="W17" i="1"/>
  <c r="AF4" i="1"/>
  <c r="AF11" i="1"/>
  <c r="AF9" i="1"/>
  <c r="AF7" i="1"/>
  <c r="AF5" i="1"/>
  <c r="AB13" i="1"/>
  <c r="AB17" i="1"/>
  <c r="AL9" i="1"/>
  <c r="AL11" i="1"/>
  <c r="AB11" i="1"/>
  <c r="AB9" i="1"/>
  <c r="AB16" i="1"/>
  <c r="AK16" i="1"/>
  <c r="H6" i="1"/>
  <c r="M7" i="1"/>
  <c r="R8" i="1"/>
  <c r="AS8" i="1"/>
  <c r="H5" i="1"/>
  <c r="M11" i="1"/>
  <c r="R12" i="1"/>
  <c r="AS12" i="1"/>
  <c r="R5" i="1"/>
  <c r="M6" i="1"/>
  <c r="H7" i="1"/>
  <c r="R7" i="1"/>
  <c r="R11" i="1"/>
  <c r="AS4" i="1"/>
  <c r="G16" i="1"/>
  <c r="Q17" i="1"/>
  <c r="AS13" i="1"/>
  <c r="R6" i="1"/>
  <c r="AS6" i="1"/>
  <c r="AS7" i="1"/>
  <c r="H10" i="1"/>
  <c r="AS11" i="1"/>
  <c r="R4" i="1"/>
  <c r="AE17" i="1"/>
  <c r="M5" i="1"/>
  <c r="AS5" i="1"/>
  <c r="H12" i="1"/>
  <c r="H16" i="1"/>
  <c r="R16" i="1"/>
  <c r="H11" i="1"/>
  <c r="L16" i="1"/>
  <c r="R13" i="1"/>
  <c r="AE16" i="1"/>
  <c r="R9" i="1"/>
  <c r="AS10" i="1"/>
  <c r="M17" i="1"/>
  <c r="AD16" i="1"/>
  <c r="Q16" i="1"/>
  <c r="M9" i="1"/>
  <c r="AS9" i="1"/>
  <c r="R10" i="1"/>
  <c r="M16" i="1"/>
  <c r="R17" i="1"/>
  <c r="M13" i="1"/>
  <c r="M8" i="1"/>
  <c r="G17" i="1"/>
  <c r="H13" i="1"/>
  <c r="H8" i="1"/>
  <c r="H17" i="1"/>
  <c r="L17" i="1"/>
  <c r="AD17" i="1"/>
  <c r="AH17" i="1" l="1"/>
  <c r="AF16" i="1"/>
  <c r="AG16" i="1"/>
  <c r="AF17" i="1"/>
  <c r="X17" i="1"/>
  <c r="X16" i="1"/>
  <c r="AM17" i="1"/>
  <c r="AM16" i="1"/>
  <c r="AC17" i="1"/>
  <c r="AC16" i="1"/>
  <c r="AG17" i="1"/>
  <c r="S16" i="1"/>
  <c r="S17" i="1"/>
  <c r="I17" i="1"/>
  <c r="I16" i="1"/>
  <c r="N17" i="1"/>
  <c r="N16" i="1"/>
</calcChain>
</file>

<file path=xl/sharedStrings.xml><?xml version="1.0" encoding="utf-8"?>
<sst xmlns="http://schemas.openxmlformats.org/spreadsheetml/2006/main" count="144" uniqueCount="41">
  <si>
    <t>dotp</t>
  </si>
  <si>
    <t>rdotp</t>
  </si>
  <si>
    <t>SNR</t>
  </si>
  <si>
    <t xml:space="preserve"># neg correlation </t>
  </si>
  <si>
    <t>CFP-10 positivity</t>
  </si>
  <si>
    <t>CFP-10 peptide light/heavy peak area ratio</t>
  </si>
  <si>
    <t>Clinical diagnosis</t>
  </si>
  <si>
    <t>Treatment status</t>
  </si>
  <si>
    <t>Repeat 1</t>
  </si>
  <si>
    <t>Repeat 2</t>
  </si>
  <si>
    <t>Mean</t>
  </si>
  <si>
    <t>SD</t>
  </si>
  <si>
    <t>CV</t>
  </si>
  <si>
    <t>Replicate 1</t>
  </si>
  <si>
    <t>Replicate 2</t>
  </si>
  <si>
    <t>With anti-TB treatment</t>
  </si>
  <si>
    <t>Complete treatment</t>
  </si>
  <si>
    <t>Days post-treatment start</t>
  </si>
  <si>
    <t>Negative</t>
  </si>
  <si>
    <t>pulmonary TB</t>
  </si>
  <si>
    <t>Yes</t>
  </si>
  <si>
    <t>No</t>
  </si>
  <si>
    <t>Positive</t>
  </si>
  <si>
    <t xml:space="preserve">extrapulmonary lynphonode TB </t>
  </si>
  <si>
    <t xml:space="preserve">pulmonary TB </t>
  </si>
  <si>
    <t>HIV-TB</t>
  </si>
  <si>
    <t>cutt-off</t>
  </si>
  <si>
    <t>≥</t>
  </si>
  <si>
    <t>&gt;</t>
  </si>
  <si>
    <t>&lt;</t>
  </si>
  <si>
    <t>mean</t>
  </si>
  <si>
    <t>NA</t>
  </si>
  <si>
    <t>Gender</t>
  </si>
  <si>
    <t>Male</t>
  </si>
  <si>
    <t>Female</t>
  </si>
  <si>
    <t>Age (yrs)</t>
  </si>
  <si>
    <t># ρip+</t>
  </si>
  <si>
    <t>%ρip- (&lt;0.22)</t>
  </si>
  <si>
    <t>∑sρip±  (&gt;1.58)</t>
  </si>
  <si>
    <r>
      <t xml:space="preserve">Sample ID in </t>
    </r>
    <r>
      <rPr>
        <b/>
        <sz val="10"/>
        <color theme="1"/>
        <rFont val="Arial"/>
        <family val="2"/>
      </rPr>
      <t>Fig. 2d</t>
    </r>
  </si>
  <si>
    <t>Dataset S3. Repeating IP-MS test results of CFP-10 peptide in 20 plasma samples.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</si>
</sst>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4" xfId="0" applyFont="1" applyBorder="1"/>
    <xf numFmtId="164" fontId="2" fillId="0" borderId="4" xfId="0" applyNumberFormat="1" applyFont="1" applyBorder="1"/>
    <xf numFmtId="164" fontId="2" fillId="0" borderId="0" xfId="0" applyNumberFormat="1" applyFont="1"/>
    <xf numFmtId="164" fontId="2" fillId="0" borderId="5" xfId="0" applyNumberFormat="1" applyFont="1" applyBorder="1"/>
    <xf numFmtId="2" fontId="2" fillId="0" borderId="4" xfId="0" applyNumberFormat="1" applyFont="1" applyBorder="1"/>
    <xf numFmtId="0" fontId="2" fillId="0" borderId="4" xfId="0" applyFont="1" applyBorder="1"/>
    <xf numFmtId="2" fontId="2" fillId="0" borderId="5" xfId="0" applyNumberFormat="1" applyFont="1" applyBorder="1"/>
    <xf numFmtId="0" fontId="1" fillId="0" borderId="6" xfId="0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0" fontId="2" fillId="0" borderId="6" xfId="0" applyFont="1" applyBorder="1"/>
    <xf numFmtId="0" fontId="2" fillId="0" borderId="7" xfId="0" applyFont="1" applyBorder="1"/>
    <xf numFmtId="2" fontId="2" fillId="0" borderId="8" xfId="0" applyNumberFormat="1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5" fontId="1" fillId="0" borderId="1" xfId="0" applyNumberFormat="1" applyFont="1" applyBorder="1"/>
    <xf numFmtId="165" fontId="1" fillId="0" borderId="2" xfId="0" applyNumberFormat="1" applyFont="1" applyBorder="1"/>
    <xf numFmtId="165" fontId="1" fillId="0" borderId="3" xfId="0" applyNumberFormat="1" applyFont="1" applyBorder="1"/>
    <xf numFmtId="0" fontId="1" fillId="0" borderId="7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5" fontId="1" fillId="0" borderId="6" xfId="0" applyNumberFormat="1" applyFont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0" fontId="1" fillId="0" borderId="5" xfId="0" applyFont="1" applyBorder="1"/>
    <xf numFmtId="0" fontId="1" fillId="0" borderId="8" xfId="0" applyFont="1" applyBorder="1"/>
    <xf numFmtId="165" fontId="2" fillId="0" borderId="4" xfId="0" applyNumberFormat="1" applyFont="1" applyBorder="1"/>
    <xf numFmtId="165" fontId="2" fillId="0" borderId="5" xfId="0" applyNumberFormat="1" applyFont="1" applyBorder="1"/>
    <xf numFmtId="165" fontId="2" fillId="0" borderId="6" xfId="0" applyNumberFormat="1" applyFont="1" applyBorder="1"/>
    <xf numFmtId="165" fontId="2" fillId="0" borderId="8" xfId="0" applyNumberFormat="1" applyFont="1" applyBorder="1"/>
    <xf numFmtId="165" fontId="2" fillId="0" borderId="0" xfId="0" applyNumberFormat="1" applyFont="1" applyBorder="1"/>
    <xf numFmtId="165" fontId="2" fillId="0" borderId="7" xfId="0" applyNumberFormat="1" applyFont="1" applyBorder="1"/>
    <xf numFmtId="0" fontId="1" fillId="0" borderId="9" xfId="0" applyFont="1" applyBorder="1"/>
    <xf numFmtId="0" fontId="1" fillId="0" borderId="10" xfId="0" applyFont="1" applyBorder="1"/>
    <xf numFmtId="2" fontId="2" fillId="0" borderId="0" xfId="0" applyNumberFormat="1" applyFont="1" applyBorder="1"/>
    <xf numFmtId="0" fontId="1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4" fontId="2" fillId="0" borderId="11" xfId="0" applyNumberFormat="1" applyFont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2" fontId="2" fillId="0" borderId="11" xfId="0" applyNumberFormat="1" applyFont="1" applyBorder="1"/>
    <xf numFmtId="2" fontId="2" fillId="0" borderId="13" xfId="0" applyNumberFormat="1" applyFont="1" applyBorder="1"/>
    <xf numFmtId="0" fontId="2" fillId="0" borderId="11" xfId="0" applyFont="1" applyBorder="1"/>
    <xf numFmtId="0" fontId="2" fillId="0" borderId="13" xfId="0" applyFont="1" applyBorder="1"/>
    <xf numFmtId="2" fontId="2" fillId="0" borderId="12" xfId="0" applyNumberFormat="1" applyFont="1" applyBorder="1"/>
    <xf numFmtId="165" fontId="2" fillId="0" borderId="11" xfId="0" applyNumberFormat="1" applyFont="1" applyBorder="1"/>
    <xf numFmtId="165" fontId="2" fillId="0" borderId="13" xfId="0" applyNumberFormat="1" applyFont="1" applyBorder="1"/>
    <xf numFmtId="165" fontId="2" fillId="0" borderId="12" xfId="0" applyNumberFormat="1" applyFont="1" applyBorder="1"/>
    <xf numFmtId="0" fontId="1" fillId="0" borderId="14" xfId="0" applyFont="1" applyBorder="1"/>
    <xf numFmtId="164" fontId="2" fillId="0" borderId="13" xfId="0" applyNumberFormat="1" applyFont="1" applyFill="1" applyBorder="1"/>
    <xf numFmtId="2" fontId="2" fillId="2" borderId="6" xfId="0" applyNumberFormat="1" applyFont="1" applyFill="1" applyBorder="1"/>
    <xf numFmtId="2" fontId="2" fillId="2" borderId="11" xfId="0" applyNumberFormat="1" applyFont="1" applyFill="1" applyBorder="1"/>
    <xf numFmtId="2" fontId="2" fillId="2" borderId="4" xfId="0" applyNumberFormat="1" applyFont="1" applyFill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9"/>
  <sheetViews>
    <sheetView tabSelected="1" workbookViewId="0">
      <selection activeCell="B22" sqref="B22"/>
    </sheetView>
  </sheetViews>
  <sheetFormatPr defaultColWidth="8.88671875" defaultRowHeight="13.2" x14ac:dyDescent="0.25"/>
  <cols>
    <col min="1" max="1" width="24" style="1" customWidth="1"/>
    <col min="2" max="4" width="20" style="1" customWidth="1"/>
    <col min="5" max="19" width="8.6640625" style="1" customWidth="1"/>
    <col min="20" max="20" width="8.5546875" style="1" bestFit="1" customWidth="1"/>
    <col min="21" max="24" width="8.5546875" style="1" customWidth="1"/>
    <col min="25" max="29" width="8.6640625" style="1" customWidth="1"/>
    <col min="30" max="31" width="10.44140625" style="1" bestFit="1" customWidth="1"/>
    <col min="32" max="34" width="10.44140625" style="1" customWidth="1"/>
    <col min="35" max="39" width="8.6640625" style="1" customWidth="1"/>
    <col min="40" max="40" width="12.88671875" style="1" customWidth="1"/>
    <col min="41" max="43" width="14.6640625" style="1" customWidth="1"/>
    <col min="44" max="44" width="34.109375" style="1" customWidth="1"/>
    <col min="45" max="46" width="14.6640625" style="1" customWidth="1"/>
    <col min="47" max="47" width="33.33203125" style="1" customWidth="1"/>
    <col min="48" max="48" width="27.33203125" style="1" customWidth="1"/>
    <col min="49" max="49" width="18.5546875" style="1" customWidth="1"/>
    <col min="50" max="50" width="13.5546875" style="1" customWidth="1"/>
    <col min="51" max="16384" width="8.88671875" style="1"/>
  </cols>
  <sheetData>
    <row r="1" spans="1:50" ht="13.8" thickBot="1" x14ac:dyDescent="0.3">
      <c r="A1" s="1" t="s">
        <v>40</v>
      </c>
    </row>
    <row r="2" spans="1:50" ht="15" customHeight="1" thickBot="1" x14ac:dyDescent="0.3">
      <c r="E2" s="77" t="s">
        <v>0</v>
      </c>
      <c r="F2" s="79"/>
      <c r="G2" s="79"/>
      <c r="H2" s="79"/>
      <c r="I2" s="78"/>
      <c r="J2" s="77" t="s">
        <v>1</v>
      </c>
      <c r="K2" s="79"/>
      <c r="L2" s="79"/>
      <c r="M2" s="79"/>
      <c r="N2" s="78"/>
      <c r="O2" s="77" t="s">
        <v>2</v>
      </c>
      <c r="P2" s="79"/>
      <c r="Q2" s="79"/>
      <c r="R2" s="79"/>
      <c r="S2" s="78"/>
      <c r="T2" s="77" t="s">
        <v>3</v>
      </c>
      <c r="U2" s="79"/>
      <c r="V2" s="79"/>
      <c r="W2" s="79"/>
      <c r="X2" s="78"/>
      <c r="Y2" s="81" t="s">
        <v>36</v>
      </c>
      <c r="Z2" s="82"/>
      <c r="AA2" s="82"/>
      <c r="AB2" s="82"/>
      <c r="AC2" s="83"/>
      <c r="AD2" s="84" t="s">
        <v>37</v>
      </c>
      <c r="AE2" s="85"/>
      <c r="AF2" s="85"/>
      <c r="AG2" s="85"/>
      <c r="AH2" s="86"/>
      <c r="AI2" s="77" t="s">
        <v>38</v>
      </c>
      <c r="AJ2" s="79"/>
      <c r="AK2" s="79"/>
      <c r="AL2" s="79"/>
      <c r="AM2" s="78"/>
      <c r="AN2" s="77" t="s">
        <v>4</v>
      </c>
      <c r="AO2" s="78"/>
      <c r="AP2" s="77" t="s">
        <v>5</v>
      </c>
      <c r="AQ2" s="79"/>
      <c r="AR2" s="79"/>
      <c r="AS2" s="79"/>
      <c r="AT2" s="78"/>
      <c r="AU2" s="1" t="s">
        <v>6</v>
      </c>
      <c r="AV2" s="80" t="s">
        <v>7</v>
      </c>
      <c r="AW2" s="80"/>
      <c r="AX2" s="80"/>
    </row>
    <row r="3" spans="1:50" s="50" customFormat="1" ht="13.8" thickBot="1" x14ac:dyDescent="0.3">
      <c r="A3" s="58" t="s">
        <v>39</v>
      </c>
      <c r="B3" s="58" t="s">
        <v>35</v>
      </c>
      <c r="C3" s="52" t="s">
        <v>32</v>
      </c>
      <c r="D3" s="53" t="s">
        <v>8</v>
      </c>
      <c r="E3" s="51" t="s">
        <v>9</v>
      </c>
      <c r="F3" s="51" t="s">
        <v>10</v>
      </c>
      <c r="G3" s="51" t="s">
        <v>11</v>
      </c>
      <c r="H3" s="54" t="s">
        <v>12</v>
      </c>
      <c r="I3" s="53" t="s">
        <v>8</v>
      </c>
      <c r="J3" s="51" t="s">
        <v>9</v>
      </c>
      <c r="K3" s="51" t="s">
        <v>10</v>
      </c>
      <c r="L3" s="51" t="s">
        <v>11</v>
      </c>
      <c r="M3" s="54" t="s">
        <v>12</v>
      </c>
      <c r="N3" s="53" t="s">
        <v>8</v>
      </c>
      <c r="O3" s="51" t="s">
        <v>9</v>
      </c>
      <c r="P3" s="51" t="s">
        <v>10</v>
      </c>
      <c r="Q3" s="51" t="s">
        <v>11</v>
      </c>
      <c r="R3" s="54" t="s">
        <v>12</v>
      </c>
      <c r="S3" s="53" t="s">
        <v>8</v>
      </c>
      <c r="T3" s="51" t="s">
        <v>9</v>
      </c>
      <c r="U3" s="51" t="s">
        <v>10</v>
      </c>
      <c r="V3" s="51" t="s">
        <v>11</v>
      </c>
      <c r="W3" s="54" t="s">
        <v>12</v>
      </c>
      <c r="X3" s="53" t="s">
        <v>8</v>
      </c>
      <c r="Y3" s="51" t="s">
        <v>9</v>
      </c>
      <c r="Z3" s="51" t="s">
        <v>30</v>
      </c>
      <c r="AA3" s="51" t="s">
        <v>11</v>
      </c>
      <c r="AB3" s="51" t="s">
        <v>12</v>
      </c>
      <c r="AC3" s="53" t="s">
        <v>8</v>
      </c>
      <c r="AD3" s="51" t="s">
        <v>9</v>
      </c>
      <c r="AE3" s="51" t="s">
        <v>30</v>
      </c>
      <c r="AF3" s="51" t="s">
        <v>11</v>
      </c>
      <c r="AG3" s="54" t="s">
        <v>12</v>
      </c>
      <c r="AH3" s="53" t="s">
        <v>8</v>
      </c>
      <c r="AI3" s="51" t="s">
        <v>9</v>
      </c>
      <c r="AJ3" s="51" t="s">
        <v>30</v>
      </c>
      <c r="AK3" s="51" t="s">
        <v>11</v>
      </c>
      <c r="AL3" s="54" t="s">
        <v>12</v>
      </c>
      <c r="AM3" s="49" t="s">
        <v>13</v>
      </c>
      <c r="AN3" s="55" t="s">
        <v>14</v>
      </c>
      <c r="AO3" s="49" t="s">
        <v>13</v>
      </c>
      <c r="AP3" s="50" t="s">
        <v>14</v>
      </c>
      <c r="AQ3" s="50" t="s">
        <v>11</v>
      </c>
      <c r="AR3" s="50" t="s">
        <v>10</v>
      </c>
      <c r="AS3" s="55" t="s">
        <v>12</v>
      </c>
      <c r="AU3" s="50" t="s">
        <v>15</v>
      </c>
      <c r="AV3" s="50" t="s">
        <v>16</v>
      </c>
      <c r="AW3" s="50" t="s">
        <v>17</v>
      </c>
    </row>
    <row r="4" spans="1:50" ht="13.8" thickBot="1" x14ac:dyDescent="0.3">
      <c r="A4" s="58">
        <v>1</v>
      </c>
      <c r="B4" s="57">
        <v>31</v>
      </c>
      <c r="C4" s="9" t="s">
        <v>33</v>
      </c>
      <c r="D4" s="10">
        <v>0.7944</v>
      </c>
      <c r="E4" s="11">
        <v>0.78839999999999999</v>
      </c>
      <c r="F4" s="11">
        <f>AVERAGE(D4:E4)</f>
        <v>0.79139999999999999</v>
      </c>
      <c r="G4" s="11">
        <f>STDEV(D4:E4)</f>
        <v>4.2426406871192892E-3</v>
      </c>
      <c r="H4" s="12">
        <f>G4/F4</f>
        <v>5.3609308657054447E-3</v>
      </c>
      <c r="I4" s="10">
        <v>0.89749999999999996</v>
      </c>
      <c r="J4" s="11">
        <v>0.90859999999999996</v>
      </c>
      <c r="K4" s="11">
        <f>AVERAGE(I4:J4)</f>
        <v>0.90304999999999991</v>
      </c>
      <c r="L4" s="11">
        <f>STDEV(I4:J4)</f>
        <v>7.8488852711706761E-3</v>
      </c>
      <c r="M4" s="12">
        <f>L4/K4</f>
        <v>8.6915290085495568E-3</v>
      </c>
      <c r="N4" s="13">
        <v>44.14</v>
      </c>
      <c r="O4" s="14">
        <v>3.17</v>
      </c>
      <c r="P4" s="11">
        <f>AVERAGE(N4:O4)</f>
        <v>23.655000000000001</v>
      </c>
      <c r="Q4" s="11">
        <f>STDEV(N4:O4)</f>
        <v>28.970164825212851</v>
      </c>
      <c r="R4" s="12">
        <f>Q4/P4</f>
        <v>1.2246951944710569</v>
      </c>
      <c r="S4" s="15">
        <v>0</v>
      </c>
      <c r="T4" s="16">
        <v>0</v>
      </c>
      <c r="U4" s="16">
        <f>AVERAGE(S4:T4)</f>
        <v>0</v>
      </c>
      <c r="V4" s="16">
        <f>STDEV(S4:T4)</f>
        <v>0</v>
      </c>
      <c r="W4" s="16" t="s">
        <v>31</v>
      </c>
      <c r="X4" s="15">
        <v>21</v>
      </c>
      <c r="Y4" s="16">
        <v>14</v>
      </c>
      <c r="Z4" s="16">
        <f>AVERAGE(X4:Y4)</f>
        <v>17.5</v>
      </c>
      <c r="AA4" s="16">
        <f>STDEV(X4:Y4)</f>
        <v>4.9497474683058327</v>
      </c>
      <c r="AB4" s="16">
        <f>AA4/Z4</f>
        <v>0.28284271247461901</v>
      </c>
      <c r="AC4" s="74">
        <f>S4/(S4+X4)</f>
        <v>0</v>
      </c>
      <c r="AD4" s="14">
        <f>T4/(T4+Y4)</f>
        <v>0</v>
      </c>
      <c r="AE4" s="14">
        <f>AVERAGE(AC4:AD4)</f>
        <v>0</v>
      </c>
      <c r="AF4" s="14">
        <f>STDEV(AC4:AD4)</f>
        <v>0</v>
      </c>
      <c r="AG4" s="17" t="s">
        <v>31</v>
      </c>
      <c r="AH4" s="14">
        <v>12.8542109635024</v>
      </c>
      <c r="AI4" s="14">
        <v>6.6514374143216504</v>
      </c>
      <c r="AJ4" s="14">
        <f>AVERAGE(AH4:AI4)</f>
        <v>9.752824188912026</v>
      </c>
      <c r="AK4" s="13">
        <f>STDEV(AH4:AI4)</f>
        <v>4.386023238790254</v>
      </c>
      <c r="AL4" s="17">
        <f>AK4/AJ4</f>
        <v>0.44971827173678763</v>
      </c>
      <c r="AM4" s="28" t="s">
        <v>22</v>
      </c>
      <c r="AN4" s="36" t="s">
        <v>22</v>
      </c>
      <c r="AO4" s="39">
        <v>4.5151950000000003E-2</v>
      </c>
      <c r="AP4" s="42">
        <v>4.8999999999999998E-3</v>
      </c>
      <c r="AQ4" s="42">
        <f>STDEV(AO4:AP4)</f>
        <v>2.8462426800981856E-2</v>
      </c>
      <c r="AR4" s="42">
        <f>AVERAGE(AO4:AP4)</f>
        <v>2.5025975000000002E-2</v>
      </c>
      <c r="AS4" s="40">
        <f>AQ4/AR4</f>
        <v>1.1373154013372846</v>
      </c>
      <c r="AT4" s="44" t="s">
        <v>19</v>
      </c>
      <c r="AU4" s="44" t="s">
        <v>20</v>
      </c>
      <c r="AV4" s="44" t="s">
        <v>21</v>
      </c>
      <c r="AW4" s="44">
        <v>6</v>
      </c>
    </row>
    <row r="5" spans="1:50" ht="13.8" thickBot="1" x14ac:dyDescent="0.3">
      <c r="A5" s="58">
        <v>2</v>
      </c>
      <c r="B5" s="60">
        <v>39</v>
      </c>
      <c r="C5" s="49" t="s">
        <v>33</v>
      </c>
      <c r="D5" s="61">
        <v>0.82779999999999998</v>
      </c>
      <c r="E5" s="62">
        <v>0.77929999999999999</v>
      </c>
      <c r="F5" s="62">
        <f t="shared" ref="F5:F12" si="0">AVERAGE(D5:E5)</f>
        <v>0.80354999999999999</v>
      </c>
      <c r="G5" s="62">
        <f t="shared" ref="G5:G12" si="1">STDEV(D5:E5)</f>
        <v>3.4294678887547544E-2</v>
      </c>
      <c r="H5" s="63">
        <f t="shared" ref="H5:H12" si="2">G5/F5</f>
        <v>4.2678960721233956E-2</v>
      </c>
      <c r="I5" s="61">
        <v>0.95020000000000004</v>
      </c>
      <c r="J5" s="62">
        <v>0.86619999999999997</v>
      </c>
      <c r="K5" s="62">
        <f t="shared" ref="K5:K12" si="3">AVERAGE(I5:J5)</f>
        <v>0.90820000000000001</v>
      </c>
      <c r="L5" s="62">
        <f t="shared" ref="L5:L12" si="4">STDEV(I5:J5)</f>
        <v>5.9396969619670045E-2</v>
      </c>
      <c r="M5" s="63">
        <f t="shared" ref="M5:M12" si="5">L5/K5</f>
        <v>6.5400759325776311E-2</v>
      </c>
      <c r="N5" s="64">
        <v>5.76</v>
      </c>
      <c r="O5" s="65">
        <v>803.93</v>
      </c>
      <c r="P5" s="62">
        <f t="shared" ref="P5:P12" si="6">AVERAGE(N5:O5)</f>
        <v>404.84499999999997</v>
      </c>
      <c r="Q5" s="62">
        <f t="shared" ref="Q5:Q12" si="7">STDEV(N5:O5)</f>
        <v>564.39141953966669</v>
      </c>
      <c r="R5" s="63">
        <f t="shared" ref="R5:R12" si="8">Q5/P5</f>
        <v>1.3940926022049593</v>
      </c>
      <c r="S5" s="66">
        <v>0</v>
      </c>
      <c r="T5" s="67">
        <v>0</v>
      </c>
      <c r="U5" s="67">
        <f t="shared" ref="U5:U12" si="9">AVERAGE(S5:T5)</f>
        <v>0</v>
      </c>
      <c r="V5" s="67">
        <f t="shared" ref="V5:V12" si="10">STDEV(S5:T5)</f>
        <v>0</v>
      </c>
      <c r="W5" s="67" t="s">
        <v>31</v>
      </c>
      <c r="X5" s="66">
        <v>21</v>
      </c>
      <c r="Y5" s="67">
        <v>16</v>
      </c>
      <c r="Z5" s="67">
        <f t="shared" ref="Z5:Z12" si="11">AVERAGE(X5:Y5)</f>
        <v>18.5</v>
      </c>
      <c r="AA5" s="67">
        <f t="shared" ref="AA5:AA12" si="12">STDEV(X5:Y5)</f>
        <v>3.5355339059327378</v>
      </c>
      <c r="AB5" s="67">
        <f t="shared" ref="AB5:AB12" si="13">AA5/Z5</f>
        <v>0.19110994086122907</v>
      </c>
      <c r="AC5" s="75">
        <f t="shared" ref="AC5:AC12" si="14">S5/(S5+X5)</f>
        <v>0</v>
      </c>
      <c r="AD5" s="65">
        <f t="shared" ref="AD5:AD12" si="15">T5/(T5+Y5)</f>
        <v>0</v>
      </c>
      <c r="AE5" s="65">
        <f t="shared" ref="AE5:AE12" si="16">AVERAGE(AC5:AD5)</f>
        <v>0</v>
      </c>
      <c r="AF5" s="65">
        <f t="shared" ref="AF5:AF12" si="17">STDEV(AC5:AD5)</f>
        <v>0</v>
      </c>
      <c r="AG5" s="68" t="s">
        <v>31</v>
      </c>
      <c r="AH5" s="65">
        <v>9.2003119643614006</v>
      </c>
      <c r="AI5" s="65">
        <v>8.3248511817961806</v>
      </c>
      <c r="AJ5" s="65">
        <f t="shared" ref="AJ5:AJ12" si="18">AVERAGE(AH5:AI5)</f>
        <v>8.7625815730787906</v>
      </c>
      <c r="AK5" s="64">
        <f t="shared" ref="AK5:AK12" si="19">STDEV(AH5:AI5)</f>
        <v>0.61904425601474877</v>
      </c>
      <c r="AL5" s="68">
        <f t="shared" ref="AL5:AL12" si="20">AK5/AJ5</f>
        <v>7.0646333030055145E-2</v>
      </c>
      <c r="AM5" s="50" t="s">
        <v>22</v>
      </c>
      <c r="AN5" s="55" t="s">
        <v>22</v>
      </c>
      <c r="AO5" s="69">
        <v>9.9101329999999998E-3</v>
      </c>
      <c r="AP5" s="70">
        <v>5.3E-3</v>
      </c>
      <c r="AQ5" s="70">
        <f t="shared" ref="AQ5:AQ12" si="21">STDEV(AO5:AP5)</f>
        <v>3.2598563064718776E-3</v>
      </c>
      <c r="AR5" s="70">
        <f t="shared" ref="AR5:AR12" si="22">AVERAGE(AO5:AP5)</f>
        <v>7.6050665000000003E-3</v>
      </c>
      <c r="AS5" s="71">
        <f t="shared" ref="AS5:AS12" si="23">AQ5/AR5</f>
        <v>0.42864270897195672</v>
      </c>
      <c r="AT5" s="72" t="s">
        <v>19</v>
      </c>
      <c r="AU5" s="72" t="s">
        <v>20</v>
      </c>
      <c r="AV5" s="72" t="s">
        <v>21</v>
      </c>
      <c r="AW5" s="72">
        <v>6</v>
      </c>
    </row>
    <row r="6" spans="1:50" ht="13.8" thickBot="1" x14ac:dyDescent="0.3">
      <c r="A6" s="58">
        <v>3</v>
      </c>
      <c r="B6" s="60">
        <v>26</v>
      </c>
      <c r="C6" s="49" t="s">
        <v>33</v>
      </c>
      <c r="D6" s="61">
        <v>0.82469999999999999</v>
      </c>
      <c r="E6" s="73">
        <v>0.76400000000000001</v>
      </c>
      <c r="F6" s="62">
        <f t="shared" si="0"/>
        <v>0.79435</v>
      </c>
      <c r="G6" s="62">
        <f t="shared" si="1"/>
        <v>4.2921381618023419E-2</v>
      </c>
      <c r="H6" s="63">
        <f t="shared" si="2"/>
        <v>5.4033337468399847E-2</v>
      </c>
      <c r="I6" s="61">
        <v>0.95950000000000002</v>
      </c>
      <c r="J6" s="62">
        <v>0.8629</v>
      </c>
      <c r="K6" s="62">
        <f t="shared" si="3"/>
        <v>0.91120000000000001</v>
      </c>
      <c r="L6" s="62">
        <f t="shared" si="4"/>
        <v>6.8306515062620504E-2</v>
      </c>
      <c r="M6" s="63">
        <f t="shared" si="5"/>
        <v>7.4963251824649371E-2</v>
      </c>
      <c r="N6" s="64">
        <v>4.1900000000000004</v>
      </c>
      <c r="O6" s="65">
        <v>4.3</v>
      </c>
      <c r="P6" s="62">
        <f t="shared" si="6"/>
        <v>4.2450000000000001</v>
      </c>
      <c r="Q6" s="62">
        <f t="shared" si="7"/>
        <v>7.7781745930519827E-2</v>
      </c>
      <c r="R6" s="63">
        <f t="shared" si="8"/>
        <v>1.8323143917672514E-2</v>
      </c>
      <c r="S6" s="66">
        <v>0</v>
      </c>
      <c r="T6" s="67">
        <v>0</v>
      </c>
      <c r="U6" s="67">
        <f t="shared" si="9"/>
        <v>0</v>
      </c>
      <c r="V6" s="67">
        <f t="shared" si="10"/>
        <v>0</v>
      </c>
      <c r="W6" s="67" t="s">
        <v>31</v>
      </c>
      <c r="X6" s="66">
        <v>17</v>
      </c>
      <c r="Y6" s="67">
        <v>14</v>
      </c>
      <c r="Z6" s="67">
        <f t="shared" si="11"/>
        <v>15.5</v>
      </c>
      <c r="AA6" s="67">
        <f t="shared" si="12"/>
        <v>2.1213203435596424</v>
      </c>
      <c r="AB6" s="67">
        <f t="shared" si="13"/>
        <v>0.1368593770038479</v>
      </c>
      <c r="AC6" s="75">
        <f t="shared" si="14"/>
        <v>0</v>
      </c>
      <c r="AD6" s="65">
        <f t="shared" si="15"/>
        <v>0</v>
      </c>
      <c r="AE6" s="65">
        <f t="shared" si="16"/>
        <v>0</v>
      </c>
      <c r="AF6" s="65">
        <f t="shared" si="17"/>
        <v>0</v>
      </c>
      <c r="AG6" s="68" t="s">
        <v>31</v>
      </c>
      <c r="AH6" s="65">
        <v>8.2450904118635897</v>
      </c>
      <c r="AI6" s="65">
        <v>6.6085674973309203</v>
      </c>
      <c r="AJ6" s="65">
        <f t="shared" si="18"/>
        <v>7.426828954597255</v>
      </c>
      <c r="AK6" s="64">
        <f t="shared" si="19"/>
        <v>1.1571964504332264</v>
      </c>
      <c r="AL6" s="68">
        <f t="shared" si="20"/>
        <v>0.15581299333909049</v>
      </c>
      <c r="AM6" s="50" t="s">
        <v>22</v>
      </c>
      <c r="AN6" s="55" t="s">
        <v>22</v>
      </c>
      <c r="AO6" s="69">
        <v>9.7939040000000008E-3</v>
      </c>
      <c r="AP6" s="70">
        <v>6.4000000000000003E-3</v>
      </c>
      <c r="AQ6" s="70">
        <f t="shared" si="21"/>
        <v>2.3998525330961484E-3</v>
      </c>
      <c r="AR6" s="70">
        <f t="shared" si="22"/>
        <v>8.096952000000001E-3</v>
      </c>
      <c r="AS6" s="71">
        <f t="shared" si="23"/>
        <v>0.29638962082227338</v>
      </c>
      <c r="AT6" s="72" t="s">
        <v>19</v>
      </c>
      <c r="AU6" s="72" t="s">
        <v>20</v>
      </c>
      <c r="AV6" s="72" t="s">
        <v>21</v>
      </c>
      <c r="AW6" s="72">
        <v>6</v>
      </c>
    </row>
    <row r="7" spans="1:50" ht="13.8" thickBot="1" x14ac:dyDescent="0.3">
      <c r="A7" s="58">
        <v>4</v>
      </c>
      <c r="B7" s="60">
        <v>55</v>
      </c>
      <c r="C7" s="49" t="s">
        <v>34</v>
      </c>
      <c r="D7" s="61">
        <v>0.84630000000000005</v>
      </c>
      <c r="E7" s="62">
        <v>0.8992</v>
      </c>
      <c r="F7" s="62">
        <f t="shared" si="0"/>
        <v>0.87275000000000003</v>
      </c>
      <c r="G7" s="62">
        <f t="shared" si="1"/>
        <v>3.7405948724768323E-2</v>
      </c>
      <c r="H7" s="63">
        <f t="shared" si="2"/>
        <v>4.2859866771433199E-2</v>
      </c>
      <c r="I7" s="61">
        <v>0.94110000000000005</v>
      </c>
      <c r="J7" s="62">
        <v>0.98829999999999996</v>
      </c>
      <c r="K7" s="62">
        <f t="shared" si="3"/>
        <v>0.9647</v>
      </c>
      <c r="L7" s="62">
        <f t="shared" si="4"/>
        <v>3.3375440072004978E-2</v>
      </c>
      <c r="M7" s="63">
        <f t="shared" si="5"/>
        <v>3.4596703713076583E-2</v>
      </c>
      <c r="N7" s="64">
        <v>3.93</v>
      </c>
      <c r="O7" s="65">
        <v>342.76</v>
      </c>
      <c r="P7" s="62">
        <f t="shared" si="6"/>
        <v>173.345</v>
      </c>
      <c r="Q7" s="62">
        <f t="shared" si="7"/>
        <v>239.58899066943792</v>
      </c>
      <c r="R7" s="63">
        <f t="shared" si="8"/>
        <v>1.382151147534904</v>
      </c>
      <c r="S7" s="66">
        <v>0</v>
      </c>
      <c r="T7" s="67">
        <v>0</v>
      </c>
      <c r="U7" s="67">
        <f t="shared" si="9"/>
        <v>0</v>
      </c>
      <c r="V7" s="67">
        <f t="shared" si="10"/>
        <v>0</v>
      </c>
      <c r="W7" s="67" t="s">
        <v>31</v>
      </c>
      <c r="X7" s="66">
        <v>20</v>
      </c>
      <c r="Y7" s="67">
        <v>21</v>
      </c>
      <c r="Z7" s="67">
        <f t="shared" si="11"/>
        <v>20.5</v>
      </c>
      <c r="AA7" s="67">
        <f t="shared" si="12"/>
        <v>0.70710678118654757</v>
      </c>
      <c r="AB7" s="67">
        <f t="shared" si="13"/>
        <v>3.4493013716416956E-2</v>
      </c>
      <c r="AC7" s="75">
        <f t="shared" si="14"/>
        <v>0</v>
      </c>
      <c r="AD7" s="65">
        <f t="shared" si="15"/>
        <v>0</v>
      </c>
      <c r="AE7" s="65">
        <f t="shared" si="16"/>
        <v>0</v>
      </c>
      <c r="AF7" s="65">
        <f t="shared" si="17"/>
        <v>0</v>
      </c>
      <c r="AG7" s="68" t="s">
        <v>31</v>
      </c>
      <c r="AH7" s="65">
        <v>8.7478719584141604</v>
      </c>
      <c r="AI7" s="65">
        <v>14.529314654918201</v>
      </c>
      <c r="AJ7" s="65">
        <f t="shared" si="18"/>
        <v>11.638593306666181</v>
      </c>
      <c r="AK7" s="64">
        <f t="shared" si="19"/>
        <v>4.0880973357394508</v>
      </c>
      <c r="AL7" s="68">
        <f t="shared" si="20"/>
        <v>0.35125356029048038</v>
      </c>
      <c r="AM7" s="50" t="s">
        <v>22</v>
      </c>
      <c r="AN7" s="55" t="s">
        <v>22</v>
      </c>
      <c r="AO7" s="69">
        <v>1.0676685E-2</v>
      </c>
      <c r="AP7" s="70">
        <v>4.48E-2</v>
      </c>
      <c r="AQ7" s="70">
        <f t="shared" si="21"/>
        <v>2.4128827433064635E-2</v>
      </c>
      <c r="AR7" s="70">
        <f t="shared" si="22"/>
        <v>2.7738342499999999E-2</v>
      </c>
      <c r="AS7" s="71">
        <f t="shared" si="23"/>
        <v>0.86987271979443748</v>
      </c>
      <c r="AT7" s="72" t="s">
        <v>19</v>
      </c>
      <c r="AU7" s="72" t="s">
        <v>20</v>
      </c>
      <c r="AV7" s="72" t="s">
        <v>21</v>
      </c>
      <c r="AW7" s="72">
        <v>7</v>
      </c>
    </row>
    <row r="8" spans="1:50" ht="13.8" thickBot="1" x14ac:dyDescent="0.3">
      <c r="A8" s="58">
        <v>5</v>
      </c>
      <c r="B8" s="60">
        <v>34</v>
      </c>
      <c r="C8" s="49" t="s">
        <v>34</v>
      </c>
      <c r="D8" s="61">
        <v>0.82040000000000002</v>
      </c>
      <c r="E8" s="62">
        <v>0.83660000000000001</v>
      </c>
      <c r="F8" s="62">
        <f t="shared" si="0"/>
        <v>0.82850000000000001</v>
      </c>
      <c r="G8" s="62">
        <f t="shared" si="1"/>
        <v>1.1455129855222065E-2</v>
      </c>
      <c r="H8" s="63">
        <f t="shared" si="2"/>
        <v>1.3826348648427356E-2</v>
      </c>
      <c r="I8" s="61">
        <v>0.88729999999999998</v>
      </c>
      <c r="J8" s="62">
        <v>0.9395</v>
      </c>
      <c r="K8" s="62">
        <f t="shared" si="3"/>
        <v>0.91339999999999999</v>
      </c>
      <c r="L8" s="62">
        <f t="shared" si="4"/>
        <v>3.69109739779378E-2</v>
      </c>
      <c r="M8" s="63">
        <f t="shared" si="5"/>
        <v>4.0410525484932999E-2</v>
      </c>
      <c r="N8" s="64">
        <v>4.75</v>
      </c>
      <c r="O8" s="65">
        <v>28.29</v>
      </c>
      <c r="P8" s="62">
        <f t="shared" si="6"/>
        <v>16.52</v>
      </c>
      <c r="Q8" s="62">
        <f t="shared" si="7"/>
        <v>16.645293629131327</v>
      </c>
      <c r="R8" s="63">
        <f t="shared" si="8"/>
        <v>1.0075843601169086</v>
      </c>
      <c r="S8" s="66">
        <v>0</v>
      </c>
      <c r="T8" s="67">
        <v>0</v>
      </c>
      <c r="U8" s="67">
        <f t="shared" si="9"/>
        <v>0</v>
      </c>
      <c r="V8" s="67">
        <f t="shared" si="10"/>
        <v>0</v>
      </c>
      <c r="W8" s="67" t="s">
        <v>31</v>
      </c>
      <c r="X8" s="66">
        <v>21</v>
      </c>
      <c r="Y8" s="67">
        <v>21</v>
      </c>
      <c r="Z8" s="67">
        <f t="shared" si="11"/>
        <v>21</v>
      </c>
      <c r="AA8" s="67">
        <f t="shared" si="12"/>
        <v>0</v>
      </c>
      <c r="AB8" s="67">
        <f t="shared" si="13"/>
        <v>0</v>
      </c>
      <c r="AC8" s="75">
        <f t="shared" si="14"/>
        <v>0</v>
      </c>
      <c r="AD8" s="65">
        <f t="shared" si="15"/>
        <v>0</v>
      </c>
      <c r="AE8" s="65">
        <f t="shared" si="16"/>
        <v>0</v>
      </c>
      <c r="AF8" s="65">
        <f t="shared" si="17"/>
        <v>0</v>
      </c>
      <c r="AG8" s="68" t="s">
        <v>31</v>
      </c>
      <c r="AH8" s="65">
        <v>10.08</v>
      </c>
      <c r="AI8" s="65">
        <v>10.76</v>
      </c>
      <c r="AJ8" s="65">
        <f t="shared" si="18"/>
        <v>10.42</v>
      </c>
      <c r="AK8" s="64">
        <f t="shared" si="19"/>
        <v>0.48083261120685211</v>
      </c>
      <c r="AL8" s="68">
        <f t="shared" si="20"/>
        <v>4.6145164223306348E-2</v>
      </c>
      <c r="AM8" s="50" t="s">
        <v>22</v>
      </c>
      <c r="AN8" s="55" t="s">
        <v>22</v>
      </c>
      <c r="AO8" s="69">
        <v>1.1578978E-2</v>
      </c>
      <c r="AP8" s="70">
        <v>1.4999999999999999E-2</v>
      </c>
      <c r="AQ8" s="70">
        <f t="shared" si="21"/>
        <v>2.4190278547883645E-3</v>
      </c>
      <c r="AR8" s="70">
        <f t="shared" si="22"/>
        <v>1.3289489E-2</v>
      </c>
      <c r="AS8" s="71">
        <f t="shared" si="23"/>
        <v>0.18202564860006012</v>
      </c>
      <c r="AT8" s="72" t="s">
        <v>23</v>
      </c>
      <c r="AU8" s="72" t="s">
        <v>20</v>
      </c>
      <c r="AV8" s="72" t="s">
        <v>21</v>
      </c>
      <c r="AW8" s="72">
        <v>8</v>
      </c>
    </row>
    <row r="9" spans="1:50" ht="13.8" thickBot="1" x14ac:dyDescent="0.3">
      <c r="A9" s="58">
        <v>6</v>
      </c>
      <c r="B9" s="60">
        <v>53</v>
      </c>
      <c r="C9" s="49" t="s">
        <v>33</v>
      </c>
      <c r="D9" s="61">
        <v>0.89219999999999999</v>
      </c>
      <c r="E9" s="62">
        <v>0.8639</v>
      </c>
      <c r="F9" s="62">
        <f t="shared" si="0"/>
        <v>0.87805</v>
      </c>
      <c r="G9" s="62">
        <f t="shared" si="1"/>
        <v>2.0011121907579289E-2</v>
      </c>
      <c r="H9" s="63">
        <f t="shared" si="2"/>
        <v>2.2790412741392051E-2</v>
      </c>
      <c r="I9" s="61">
        <v>0.99270000000000003</v>
      </c>
      <c r="J9" s="62">
        <v>0.96599999999999997</v>
      </c>
      <c r="K9" s="62">
        <f t="shared" si="3"/>
        <v>0.97934999999999994</v>
      </c>
      <c r="L9" s="62">
        <f t="shared" si="4"/>
        <v>1.887975105768086E-2</v>
      </c>
      <c r="M9" s="63">
        <f t="shared" si="5"/>
        <v>1.9277838421076082E-2</v>
      </c>
      <c r="N9" s="64">
        <v>12.86</v>
      </c>
      <c r="O9" s="65">
        <v>803.93</v>
      </c>
      <c r="P9" s="62">
        <f t="shared" si="6"/>
        <v>408.39499999999998</v>
      </c>
      <c r="Q9" s="62">
        <f t="shared" si="7"/>
        <v>559.37096139324206</v>
      </c>
      <c r="R9" s="63">
        <f t="shared" si="8"/>
        <v>1.3696812189014118</v>
      </c>
      <c r="S9" s="66">
        <v>0</v>
      </c>
      <c r="T9" s="67">
        <v>0</v>
      </c>
      <c r="U9" s="67">
        <f t="shared" si="9"/>
        <v>0</v>
      </c>
      <c r="V9" s="67">
        <f t="shared" si="10"/>
        <v>0</v>
      </c>
      <c r="W9" s="67" t="s">
        <v>31</v>
      </c>
      <c r="X9" s="66">
        <v>21</v>
      </c>
      <c r="Y9" s="67">
        <v>21</v>
      </c>
      <c r="Z9" s="67">
        <f t="shared" si="11"/>
        <v>21</v>
      </c>
      <c r="AA9" s="67">
        <f t="shared" si="12"/>
        <v>0</v>
      </c>
      <c r="AB9" s="67">
        <f t="shared" si="13"/>
        <v>0</v>
      </c>
      <c r="AC9" s="75">
        <f t="shared" si="14"/>
        <v>0</v>
      </c>
      <c r="AD9" s="65">
        <f t="shared" si="15"/>
        <v>0</v>
      </c>
      <c r="AE9" s="65">
        <f t="shared" si="16"/>
        <v>0</v>
      </c>
      <c r="AF9" s="65">
        <f t="shared" si="17"/>
        <v>0</v>
      </c>
      <c r="AG9" s="68" t="s">
        <v>31</v>
      </c>
      <c r="AH9" s="65">
        <v>13.0722019065936</v>
      </c>
      <c r="AI9" s="65">
        <v>12.898354105381699</v>
      </c>
      <c r="AJ9" s="65">
        <f t="shared" si="18"/>
        <v>12.985278005987649</v>
      </c>
      <c r="AK9" s="64">
        <f t="shared" si="19"/>
        <v>0.12292895913130587</v>
      </c>
      <c r="AL9" s="68">
        <f t="shared" si="20"/>
        <v>9.4667945556977696E-3</v>
      </c>
      <c r="AM9" s="50" t="s">
        <v>22</v>
      </c>
      <c r="AN9" s="55" t="s">
        <v>22</v>
      </c>
      <c r="AO9" s="69">
        <v>0.28494528899999999</v>
      </c>
      <c r="AP9" s="70">
        <v>1.6299999999999999E-2</v>
      </c>
      <c r="AQ9" s="70">
        <f t="shared" si="21"/>
        <v>0.18996090558571979</v>
      </c>
      <c r="AR9" s="70">
        <f t="shared" si="22"/>
        <v>0.15062264449999999</v>
      </c>
      <c r="AS9" s="71">
        <f t="shared" si="23"/>
        <v>1.2611709628144248</v>
      </c>
      <c r="AT9" s="72" t="s">
        <v>24</v>
      </c>
      <c r="AU9" s="72" t="s">
        <v>20</v>
      </c>
      <c r="AV9" s="72" t="s">
        <v>20</v>
      </c>
      <c r="AW9" s="72">
        <v>217</v>
      </c>
    </row>
    <row r="10" spans="1:50" ht="13.8" thickBot="1" x14ac:dyDescent="0.3">
      <c r="A10" s="58">
        <v>7</v>
      </c>
      <c r="B10" s="60">
        <v>28</v>
      </c>
      <c r="C10" s="49" t="s">
        <v>33</v>
      </c>
      <c r="D10" s="61">
        <v>0.91969999999999996</v>
      </c>
      <c r="E10" s="62">
        <v>0.92190000000000005</v>
      </c>
      <c r="F10" s="62">
        <f t="shared" si="0"/>
        <v>0.92080000000000006</v>
      </c>
      <c r="G10" s="62">
        <f t="shared" si="1"/>
        <v>1.5556349186104687E-3</v>
      </c>
      <c r="H10" s="63">
        <f t="shared" si="2"/>
        <v>1.6894384433215341E-3</v>
      </c>
      <c r="I10" s="61">
        <v>0.99519999999999997</v>
      </c>
      <c r="J10" s="62">
        <v>0.998</v>
      </c>
      <c r="K10" s="62">
        <f t="shared" si="3"/>
        <v>0.99659999999999993</v>
      </c>
      <c r="L10" s="62">
        <f t="shared" si="4"/>
        <v>1.9798989873223505E-3</v>
      </c>
      <c r="M10" s="63">
        <f t="shared" si="5"/>
        <v>1.9866536095949736E-3</v>
      </c>
      <c r="N10" s="64">
        <v>44.14</v>
      </c>
      <c r="O10" s="65">
        <v>529.36</v>
      </c>
      <c r="P10" s="62">
        <f t="shared" si="6"/>
        <v>286.75</v>
      </c>
      <c r="Q10" s="62">
        <f t="shared" si="7"/>
        <v>343.10235236733661</v>
      </c>
      <c r="R10" s="63">
        <f t="shared" si="8"/>
        <v>1.1965208452217493</v>
      </c>
      <c r="S10" s="66">
        <v>0</v>
      </c>
      <c r="T10" s="67">
        <v>0</v>
      </c>
      <c r="U10" s="67">
        <f t="shared" si="9"/>
        <v>0</v>
      </c>
      <c r="V10" s="67">
        <f t="shared" si="10"/>
        <v>0</v>
      </c>
      <c r="W10" s="67" t="s">
        <v>31</v>
      </c>
      <c r="X10" s="66">
        <v>21</v>
      </c>
      <c r="Y10" s="67">
        <v>21</v>
      </c>
      <c r="Z10" s="67">
        <f t="shared" si="11"/>
        <v>21</v>
      </c>
      <c r="AA10" s="67">
        <f t="shared" si="12"/>
        <v>0</v>
      </c>
      <c r="AB10" s="67">
        <f t="shared" si="13"/>
        <v>0</v>
      </c>
      <c r="AC10" s="75">
        <f t="shared" si="14"/>
        <v>0</v>
      </c>
      <c r="AD10" s="65">
        <f t="shared" si="15"/>
        <v>0</v>
      </c>
      <c r="AE10" s="65">
        <f t="shared" si="16"/>
        <v>0</v>
      </c>
      <c r="AF10" s="65">
        <f t="shared" si="17"/>
        <v>0</v>
      </c>
      <c r="AG10" s="68" t="s">
        <v>31</v>
      </c>
      <c r="AH10" s="65">
        <v>14.6344929584741</v>
      </c>
      <c r="AI10" s="65">
        <v>16.103270910508499</v>
      </c>
      <c r="AJ10" s="65">
        <f t="shared" si="18"/>
        <v>15.368881934491299</v>
      </c>
      <c r="AK10" s="64">
        <f t="shared" si="19"/>
        <v>1.0385828499408132</v>
      </c>
      <c r="AL10" s="68">
        <f t="shared" si="20"/>
        <v>6.7576994498864285E-2</v>
      </c>
      <c r="AM10" s="50" t="s">
        <v>22</v>
      </c>
      <c r="AN10" s="55" t="s">
        <v>22</v>
      </c>
      <c r="AO10" s="69">
        <v>0.21429604599999999</v>
      </c>
      <c r="AP10" s="70">
        <v>0.17960000000000001</v>
      </c>
      <c r="AQ10" s="70">
        <f t="shared" si="21"/>
        <v>2.4533809406960372E-2</v>
      </c>
      <c r="AR10" s="70">
        <f t="shared" si="22"/>
        <v>0.196948023</v>
      </c>
      <c r="AS10" s="71">
        <f t="shared" si="23"/>
        <v>0.12456997045845122</v>
      </c>
      <c r="AT10" s="72" t="s">
        <v>25</v>
      </c>
      <c r="AU10" s="72" t="s">
        <v>20</v>
      </c>
      <c r="AV10" s="72" t="s">
        <v>21</v>
      </c>
      <c r="AW10" s="72">
        <v>4</v>
      </c>
    </row>
    <row r="11" spans="1:50" ht="13.8" thickBot="1" x14ac:dyDescent="0.3">
      <c r="A11" s="58">
        <v>8</v>
      </c>
      <c r="B11" s="60">
        <v>26</v>
      </c>
      <c r="C11" s="49" t="s">
        <v>33</v>
      </c>
      <c r="D11" s="61">
        <v>0.89219999999999999</v>
      </c>
      <c r="E11" s="62">
        <v>0.8458</v>
      </c>
      <c r="F11" s="62">
        <f t="shared" si="0"/>
        <v>0.86899999999999999</v>
      </c>
      <c r="G11" s="62">
        <f t="shared" si="1"/>
        <v>3.2809754647055801E-2</v>
      </c>
      <c r="H11" s="63">
        <f t="shared" si="2"/>
        <v>3.775575908752106E-2</v>
      </c>
      <c r="I11" s="61">
        <v>0.98499999999999999</v>
      </c>
      <c r="J11" s="62">
        <v>0.9698</v>
      </c>
      <c r="K11" s="62">
        <f t="shared" si="3"/>
        <v>0.97740000000000005</v>
      </c>
      <c r="L11" s="62">
        <f t="shared" si="4"/>
        <v>1.0748023074035516E-2</v>
      </c>
      <c r="M11" s="63">
        <f t="shared" si="5"/>
        <v>1.0996544990828234E-2</v>
      </c>
      <c r="N11" s="64">
        <v>12.23</v>
      </c>
      <c r="O11" s="65">
        <v>34.89</v>
      </c>
      <c r="P11" s="62">
        <f t="shared" si="6"/>
        <v>23.560000000000002</v>
      </c>
      <c r="Q11" s="62">
        <f t="shared" si="7"/>
        <v>16.023039661687172</v>
      </c>
      <c r="R11" s="63">
        <f t="shared" si="8"/>
        <v>0.68009506204105141</v>
      </c>
      <c r="S11" s="66">
        <v>0</v>
      </c>
      <c r="T11" s="67">
        <v>0</v>
      </c>
      <c r="U11" s="67">
        <f t="shared" si="9"/>
        <v>0</v>
      </c>
      <c r="V11" s="67">
        <f t="shared" si="10"/>
        <v>0</v>
      </c>
      <c r="W11" s="67" t="s">
        <v>31</v>
      </c>
      <c r="X11" s="66">
        <v>21</v>
      </c>
      <c r="Y11" s="67">
        <v>21</v>
      </c>
      <c r="Z11" s="67">
        <f t="shared" si="11"/>
        <v>21</v>
      </c>
      <c r="AA11" s="67">
        <f t="shared" si="12"/>
        <v>0</v>
      </c>
      <c r="AB11" s="67">
        <f t="shared" si="13"/>
        <v>0</v>
      </c>
      <c r="AC11" s="75">
        <f t="shared" si="14"/>
        <v>0</v>
      </c>
      <c r="AD11" s="65">
        <f t="shared" si="15"/>
        <v>0</v>
      </c>
      <c r="AE11" s="65">
        <f t="shared" si="16"/>
        <v>0</v>
      </c>
      <c r="AF11" s="65">
        <f t="shared" si="17"/>
        <v>0</v>
      </c>
      <c r="AG11" s="68" t="s">
        <v>31</v>
      </c>
      <c r="AH11" s="65">
        <v>10.9663202139593</v>
      </c>
      <c r="AI11" s="65">
        <v>12.685348852909801</v>
      </c>
      <c r="AJ11" s="65">
        <f t="shared" si="18"/>
        <v>11.82583453343455</v>
      </c>
      <c r="AK11" s="64">
        <f t="shared" si="19"/>
        <v>1.2155368076557806</v>
      </c>
      <c r="AL11" s="68">
        <f t="shared" si="20"/>
        <v>0.1027865563499268</v>
      </c>
      <c r="AM11" s="50" t="s">
        <v>22</v>
      </c>
      <c r="AN11" s="55" t="s">
        <v>22</v>
      </c>
      <c r="AO11" s="69">
        <v>0.124722069</v>
      </c>
      <c r="AP11" s="70">
        <v>2.07E-2</v>
      </c>
      <c r="AQ11" s="70">
        <f t="shared" si="21"/>
        <v>7.3554710382954927E-2</v>
      </c>
      <c r="AR11" s="70">
        <f t="shared" si="22"/>
        <v>7.2711034500000007E-2</v>
      </c>
      <c r="AS11" s="71">
        <f t="shared" si="23"/>
        <v>1.0116031340876455</v>
      </c>
      <c r="AT11" s="72" t="s">
        <v>19</v>
      </c>
      <c r="AU11" s="72" t="s">
        <v>20</v>
      </c>
      <c r="AV11" s="72" t="s">
        <v>21</v>
      </c>
      <c r="AW11" s="72">
        <v>6</v>
      </c>
    </row>
    <row r="12" spans="1:50" ht="13.8" thickBot="1" x14ac:dyDescent="0.3">
      <c r="A12" s="58">
        <v>9</v>
      </c>
      <c r="B12" s="56">
        <v>41</v>
      </c>
      <c r="C12" s="2" t="s">
        <v>33</v>
      </c>
      <c r="D12" s="3">
        <v>0.78390000000000004</v>
      </c>
      <c r="E12" s="4">
        <v>0.87</v>
      </c>
      <c r="F12" s="4">
        <f t="shared" si="0"/>
        <v>0.82695000000000007</v>
      </c>
      <c r="G12" s="4">
        <f t="shared" si="1"/>
        <v>6.0881893860161712E-2</v>
      </c>
      <c r="H12" s="5">
        <f t="shared" si="2"/>
        <v>7.3622218828419739E-2</v>
      </c>
      <c r="I12" s="3">
        <v>0.84050000000000002</v>
      </c>
      <c r="J12" s="4">
        <v>0.97889999999999999</v>
      </c>
      <c r="K12" s="4">
        <f t="shared" si="3"/>
        <v>0.90969999999999995</v>
      </c>
      <c r="L12" s="4">
        <f t="shared" si="4"/>
        <v>9.7863578516218158E-2</v>
      </c>
      <c r="M12" s="5">
        <f t="shared" si="5"/>
        <v>0.10757785920217453</v>
      </c>
      <c r="N12" s="6">
        <v>6.47</v>
      </c>
      <c r="O12" s="45">
        <v>603.92999999999995</v>
      </c>
      <c r="P12" s="48">
        <f t="shared" si="6"/>
        <v>305.2</v>
      </c>
      <c r="Q12" s="48">
        <f t="shared" si="7"/>
        <v>422.46801748771469</v>
      </c>
      <c r="R12" s="5">
        <f t="shared" si="8"/>
        <v>1.3842333469453301</v>
      </c>
      <c r="S12" s="7">
        <v>1</v>
      </c>
      <c r="T12" s="47">
        <v>0</v>
      </c>
      <c r="U12" s="47">
        <f t="shared" si="9"/>
        <v>0.5</v>
      </c>
      <c r="V12" s="47">
        <f t="shared" si="10"/>
        <v>0.70710678118654757</v>
      </c>
      <c r="W12" s="47">
        <f t="shared" ref="W12" si="24">V12/U12</f>
        <v>1.4142135623730951</v>
      </c>
      <c r="X12" s="7">
        <v>11</v>
      </c>
      <c r="Y12" s="47">
        <v>16</v>
      </c>
      <c r="Z12" s="47">
        <f t="shared" si="11"/>
        <v>13.5</v>
      </c>
      <c r="AA12" s="47">
        <f t="shared" si="12"/>
        <v>3.5355339059327378</v>
      </c>
      <c r="AB12" s="47">
        <f t="shared" si="13"/>
        <v>0.26189140043946207</v>
      </c>
      <c r="AC12" s="76">
        <f t="shared" si="14"/>
        <v>8.3333333333333329E-2</v>
      </c>
      <c r="AD12" s="45">
        <f t="shared" si="15"/>
        <v>0</v>
      </c>
      <c r="AE12" s="45">
        <f t="shared" si="16"/>
        <v>4.1666666666666664E-2</v>
      </c>
      <c r="AF12" s="45">
        <f t="shared" si="17"/>
        <v>5.892556509887896E-2</v>
      </c>
      <c r="AG12" s="8">
        <f>AF12/AE12</f>
        <v>1.4142135623730951</v>
      </c>
      <c r="AH12" s="45">
        <v>3.6688976887761702</v>
      </c>
      <c r="AI12" s="45">
        <v>7.1502605477769601</v>
      </c>
      <c r="AJ12" s="45">
        <f t="shared" si="18"/>
        <v>5.4095791182765653</v>
      </c>
      <c r="AK12" s="6">
        <f t="shared" si="19"/>
        <v>2.461695285370443</v>
      </c>
      <c r="AL12" s="8">
        <f t="shared" si="20"/>
        <v>0.45506225744133549</v>
      </c>
      <c r="AM12" s="46" t="s">
        <v>22</v>
      </c>
      <c r="AN12" s="35" t="s">
        <v>22</v>
      </c>
      <c r="AO12" s="37">
        <v>1.1732014000000001E-2</v>
      </c>
      <c r="AP12" s="41">
        <v>1.37E-2</v>
      </c>
      <c r="AQ12" s="41">
        <f t="shared" si="21"/>
        <v>1.3915762458801887E-3</v>
      </c>
      <c r="AR12" s="41">
        <f t="shared" si="22"/>
        <v>1.2716007000000001E-2</v>
      </c>
      <c r="AS12" s="38">
        <f t="shared" si="23"/>
        <v>0.10943500155985983</v>
      </c>
      <c r="AT12" s="43" t="s">
        <v>19</v>
      </c>
      <c r="AU12" s="43" t="s">
        <v>20</v>
      </c>
      <c r="AV12" s="43" t="s">
        <v>21</v>
      </c>
      <c r="AW12" s="43">
        <v>3</v>
      </c>
    </row>
    <row r="13" spans="1:50" ht="13.8" thickBot="1" x14ac:dyDescent="0.3">
      <c r="A13" s="59">
        <v>10</v>
      </c>
      <c r="B13" s="60">
        <v>52</v>
      </c>
      <c r="C13" s="49" t="s">
        <v>33</v>
      </c>
      <c r="D13" s="61">
        <v>0.80800000000000005</v>
      </c>
      <c r="E13" s="62">
        <v>0.61709999999999998</v>
      </c>
      <c r="F13" s="62">
        <f>AVERAGE(D13:E13)</f>
        <v>0.71255000000000002</v>
      </c>
      <c r="G13" s="62">
        <f>STDEV(D13:E13)</f>
        <v>0.13498668452851201</v>
      </c>
      <c r="H13" s="63">
        <f>G13/F13</f>
        <v>0.18944170167498703</v>
      </c>
      <c r="I13" s="61">
        <v>0.91449999999999998</v>
      </c>
      <c r="J13" s="62">
        <v>0.70440000000000003</v>
      </c>
      <c r="K13" s="62">
        <f>AVERAGE(I13:J13)</f>
        <v>0.80945</v>
      </c>
      <c r="L13" s="62">
        <f>STDEV(I13:J13)</f>
        <v>0.14856313472729338</v>
      </c>
      <c r="M13" s="63">
        <f>L13/K13</f>
        <v>0.18353590058347444</v>
      </c>
      <c r="N13" s="64">
        <v>1</v>
      </c>
      <c r="O13" s="65">
        <v>1</v>
      </c>
      <c r="P13" s="62">
        <f>AVERAGE(N13:O13)</f>
        <v>1</v>
      </c>
      <c r="Q13" s="62">
        <f>STDEV(N13:O13)</f>
        <v>0</v>
      </c>
      <c r="R13" s="63">
        <f>Q13/P13</f>
        <v>0</v>
      </c>
      <c r="S13" s="66">
        <v>1</v>
      </c>
      <c r="T13" s="67">
        <v>0</v>
      </c>
      <c r="U13" s="67">
        <f t="shared" ref="U13" si="25">AVERAGE(S13:T13)</f>
        <v>0.5</v>
      </c>
      <c r="V13" s="67">
        <f>STDEV(S13:T13)</f>
        <v>0.70710678118654757</v>
      </c>
      <c r="W13" s="67">
        <f t="shared" ref="W13" si="26">V13/U13</f>
        <v>1.4142135623730951</v>
      </c>
      <c r="X13" s="66">
        <v>3</v>
      </c>
      <c r="Y13" s="67">
        <v>8</v>
      </c>
      <c r="Z13" s="67">
        <f t="shared" ref="Z13" si="27">AVERAGE(X13:Y13)</f>
        <v>5.5</v>
      </c>
      <c r="AA13" s="67">
        <f>STDEV(X13:Y13)</f>
        <v>3.5355339059327378</v>
      </c>
      <c r="AB13" s="67">
        <f t="shared" ref="AB13" si="28">AA13/Z13</f>
        <v>0.64282434653322507</v>
      </c>
      <c r="AC13" s="64">
        <f>S13/(S13+X13)</f>
        <v>0.25</v>
      </c>
      <c r="AD13" s="65">
        <f>T13/(T13+Y13)</f>
        <v>0</v>
      </c>
      <c r="AE13" s="65">
        <f t="shared" ref="AE13" si="29">AVERAGE(AC13:AD13)</f>
        <v>0.125</v>
      </c>
      <c r="AF13" s="65">
        <f>STDEV(AC13:AD13)</f>
        <v>0.17677669529663689</v>
      </c>
      <c r="AG13" s="68">
        <f t="shared" ref="AG13" si="30">AF13/AE13</f>
        <v>1.4142135623730951</v>
      </c>
      <c r="AH13" s="65">
        <v>0.80487804878048697</v>
      </c>
      <c r="AI13" s="65">
        <v>3.2778901693400799</v>
      </c>
      <c r="AJ13" s="65">
        <f>AVERAGE(AH13:AI13)</f>
        <v>2.0413841090602833</v>
      </c>
      <c r="AK13" s="64">
        <f>STDEV(AH13:AI13)</f>
        <v>1.7486836404042121</v>
      </c>
      <c r="AL13" s="68">
        <f>AK13/AJ13</f>
        <v>0.85661666153029326</v>
      </c>
      <c r="AM13" s="50" t="s">
        <v>18</v>
      </c>
      <c r="AN13" s="55" t="s">
        <v>18</v>
      </c>
      <c r="AO13" s="69">
        <v>2.8043557E-2</v>
      </c>
      <c r="AP13" s="70">
        <v>5.5999999999999999E-3</v>
      </c>
      <c r="AQ13" s="70">
        <f>STDEV(AO13:AP13)</f>
        <v>1.5869991348646813E-2</v>
      </c>
      <c r="AR13" s="70">
        <f>AVERAGE(AO13:AP13)</f>
        <v>1.6821778499999999E-2</v>
      </c>
      <c r="AS13" s="71">
        <f>AQ13/AR13</f>
        <v>0.94341935061425364</v>
      </c>
      <c r="AT13" s="72" t="s">
        <v>19</v>
      </c>
      <c r="AU13" s="72" t="s">
        <v>20</v>
      </c>
      <c r="AV13" s="72" t="s">
        <v>21</v>
      </c>
      <c r="AW13" s="72">
        <v>5</v>
      </c>
    </row>
    <row r="14" spans="1:50" x14ac:dyDescent="0.25">
      <c r="B14" s="1" t="s">
        <v>26</v>
      </c>
      <c r="E14" s="18" t="s">
        <v>27</v>
      </c>
      <c r="F14" s="19">
        <v>0.71</v>
      </c>
      <c r="I14" s="4"/>
      <c r="J14" s="18" t="s">
        <v>27</v>
      </c>
      <c r="K14" s="19">
        <v>0.79</v>
      </c>
      <c r="O14" s="18" t="s">
        <v>28</v>
      </c>
      <c r="P14" s="19">
        <v>2.2000000000000002</v>
      </c>
      <c r="AD14" s="18" t="s">
        <v>29</v>
      </c>
      <c r="AE14" s="20">
        <v>0.22</v>
      </c>
      <c r="AF14" s="20"/>
      <c r="AG14" s="20"/>
      <c r="AH14" s="20"/>
      <c r="AI14" s="18" t="s">
        <v>28</v>
      </c>
      <c r="AJ14" s="20">
        <v>1.58</v>
      </c>
      <c r="AK14" s="20"/>
      <c r="AL14" s="20"/>
      <c r="AM14" s="20"/>
    </row>
    <row r="15" spans="1:50" ht="13.8" thickBot="1" x14ac:dyDescent="0.3">
      <c r="I15" s="4"/>
    </row>
    <row r="16" spans="1:50" x14ac:dyDescent="0.25">
      <c r="B16" s="1" t="s">
        <v>30</v>
      </c>
      <c r="E16" s="21">
        <f t="shared" ref="E16:AM16" si="31">AVERAGE(D5:D13)</f>
        <v>0.84613333333333329</v>
      </c>
      <c r="F16" s="22">
        <f t="shared" si="31"/>
        <v>0.8219777777777777</v>
      </c>
      <c r="G16" s="22">
        <f t="shared" si="31"/>
        <v>0.83405555555555555</v>
      </c>
      <c r="H16" s="23">
        <f t="shared" si="31"/>
        <v>4.1813580994164511E-2</v>
      </c>
      <c r="I16" s="24">
        <f t="shared" si="31"/>
        <v>5.3188671598348419E-2</v>
      </c>
      <c r="J16" s="21">
        <f t="shared" si="31"/>
        <v>0.94066666666666676</v>
      </c>
      <c r="K16" s="22">
        <f t="shared" si="31"/>
        <v>0.91933333333333345</v>
      </c>
      <c r="L16" s="22">
        <f t="shared" si="31"/>
        <v>0.93000000000000016</v>
      </c>
      <c r="M16" s="23">
        <f t="shared" si="31"/>
        <v>5.2891587232753737E-2</v>
      </c>
      <c r="N16" s="24">
        <f t="shared" si="31"/>
        <v>5.9860670795064824E-2</v>
      </c>
      <c r="O16" s="21">
        <f t="shared" si="31"/>
        <v>10.592222222222222</v>
      </c>
      <c r="P16" s="22">
        <f t="shared" si="31"/>
        <v>350.26555555555547</v>
      </c>
      <c r="Q16" s="22">
        <f t="shared" si="31"/>
        <v>180.42888888888888</v>
      </c>
      <c r="R16" s="23">
        <f t="shared" si="31"/>
        <v>240.18531738823856</v>
      </c>
      <c r="S16" s="24">
        <f t="shared" si="31"/>
        <v>0.93696463632044291</v>
      </c>
      <c r="T16" s="25">
        <f t="shared" si="31"/>
        <v>0.22222222222222221</v>
      </c>
      <c r="U16" s="26">
        <f t="shared" si="31"/>
        <v>0</v>
      </c>
      <c r="V16" s="26">
        <f t="shared" si="31"/>
        <v>0.1111111111111111</v>
      </c>
      <c r="W16" s="26">
        <f t="shared" si="31"/>
        <v>0.15713484026367724</v>
      </c>
      <c r="X16" s="26">
        <f t="shared" si="31"/>
        <v>1.4142135623730951</v>
      </c>
      <c r="Y16" s="25">
        <f t="shared" si="31"/>
        <v>17.333333333333332</v>
      </c>
      <c r="Z16" s="26">
        <f t="shared" si="31"/>
        <v>17.666666666666668</v>
      </c>
      <c r="AA16" s="26">
        <f t="shared" si="31"/>
        <v>17.5</v>
      </c>
      <c r="AB16" s="26">
        <f t="shared" si="31"/>
        <v>1.4927809825049336</v>
      </c>
      <c r="AC16" s="26">
        <f t="shared" si="31"/>
        <v>0.14079756428379789</v>
      </c>
      <c r="AD16" s="25">
        <f t="shared" si="31"/>
        <v>3.7037037037037035E-2</v>
      </c>
      <c r="AE16" s="26">
        <f t="shared" si="31"/>
        <v>0</v>
      </c>
      <c r="AF16" s="26">
        <f t="shared" si="31"/>
        <v>1.8518518518518517E-2</v>
      </c>
      <c r="AG16" s="26">
        <f t="shared" si="31"/>
        <v>2.6189140043946204E-2</v>
      </c>
      <c r="AH16" s="26">
        <f t="shared" si="31"/>
        <v>1.4142135623730951</v>
      </c>
      <c r="AI16" s="25">
        <f t="shared" si="31"/>
        <v>8.8244516834691993</v>
      </c>
      <c r="AJ16" s="26">
        <f t="shared" si="31"/>
        <v>10.259761991106927</v>
      </c>
      <c r="AK16" s="26">
        <f t="shared" si="31"/>
        <v>9.5421068372880651</v>
      </c>
      <c r="AL16" s="26">
        <f t="shared" si="31"/>
        <v>1.4369553550996481</v>
      </c>
      <c r="AM16" s="27">
        <f t="shared" si="31"/>
        <v>0.23504081280656111</v>
      </c>
    </row>
    <row r="17" spans="2:39" ht="13.8" thickBot="1" x14ac:dyDescent="0.3">
      <c r="B17" s="1" t="s">
        <v>11</v>
      </c>
      <c r="E17" s="9">
        <f t="shared" ref="E17:AE17" si="32">STDEV(D5:D13)</f>
        <v>4.533376225287284E-2</v>
      </c>
      <c r="F17" s="28">
        <f t="shared" si="32"/>
        <v>9.2161784078025777E-2</v>
      </c>
      <c r="G17" s="28">
        <f t="shared" si="32"/>
        <v>6.0756231390514823E-2</v>
      </c>
      <c r="H17" s="29">
        <f t="shared" si="32"/>
        <v>3.9084475818411603E-2</v>
      </c>
      <c r="I17" s="30">
        <f t="shared" si="32"/>
        <v>5.5412162657945747E-2</v>
      </c>
      <c r="J17" s="9">
        <f t="shared" si="32"/>
        <v>5.2031985355163991E-2</v>
      </c>
      <c r="K17" s="28">
        <f t="shared" si="32"/>
        <v>9.4755342857276381E-2</v>
      </c>
      <c r="L17" s="28">
        <f t="shared" si="32"/>
        <v>5.7413483825665891E-2</v>
      </c>
      <c r="M17" s="29">
        <f t="shared" si="32"/>
        <v>4.6926285278082618E-2</v>
      </c>
      <c r="N17" s="30">
        <f t="shared" si="32"/>
        <v>5.7262466101251082E-2</v>
      </c>
      <c r="O17" s="9">
        <f t="shared" si="32"/>
        <v>13.158350749407941</v>
      </c>
      <c r="P17" s="28">
        <f t="shared" si="32"/>
        <v>345.12828292937371</v>
      </c>
      <c r="Q17" s="28">
        <f t="shared" si="32"/>
        <v>174.62917499980097</v>
      </c>
      <c r="R17" s="29">
        <f t="shared" si="32"/>
        <v>241.44559708141293</v>
      </c>
      <c r="S17" s="30">
        <f t="shared" si="32"/>
        <v>0.57604181898360196</v>
      </c>
      <c r="T17" s="31">
        <f t="shared" si="32"/>
        <v>0.44095855184409843</v>
      </c>
      <c r="U17" s="32">
        <f t="shared" si="32"/>
        <v>0</v>
      </c>
      <c r="V17" s="32">
        <f t="shared" si="32"/>
        <v>0.22047927592204922</v>
      </c>
      <c r="W17" s="32">
        <f t="shared" si="32"/>
        <v>0.31180478223116181</v>
      </c>
      <c r="X17" s="32">
        <f t="shared" si="32"/>
        <v>0</v>
      </c>
      <c r="Y17" s="31">
        <f t="shared" si="32"/>
        <v>6.324555320336759</v>
      </c>
      <c r="Z17" s="32">
        <f t="shared" si="32"/>
        <v>4.5825756949558398</v>
      </c>
      <c r="AA17" s="32">
        <f t="shared" si="32"/>
        <v>5.2796780204857185</v>
      </c>
      <c r="AB17" s="32">
        <f t="shared" si="32"/>
        <v>1.6749792701868149</v>
      </c>
      <c r="AC17" s="32">
        <f t="shared" si="32"/>
        <v>0.2120842773848593</v>
      </c>
      <c r="AD17" s="31">
        <f t="shared" si="32"/>
        <v>8.4482812920808614E-2</v>
      </c>
      <c r="AE17" s="32">
        <f t="shared" si="32"/>
        <v>0</v>
      </c>
      <c r="AF17" s="32">
        <f>AVERAGE(AF5:AF14)</f>
        <v>2.6189140043946204E-2</v>
      </c>
      <c r="AG17" s="32">
        <f>AVERAGE(AG5:AG14)</f>
        <v>1.4142135623730951</v>
      </c>
      <c r="AH17" s="32">
        <f>AVERAGE(AH5:AH14)</f>
        <v>8.8244516834691993</v>
      </c>
      <c r="AI17" s="31">
        <f>STDEV(AH5:AH13)</f>
        <v>4.3205910636571065</v>
      </c>
      <c r="AJ17" s="32">
        <f>STDEV(AI5:AI13)</f>
        <v>4.1976509637595187</v>
      </c>
      <c r="AK17" s="32">
        <f>STDEV(AJ5:AJ13)</f>
        <v>4.101962743532245</v>
      </c>
      <c r="AL17" s="32">
        <f>STDEV(AK5:AK13)</f>
        <v>1.2130347664801693</v>
      </c>
      <c r="AM17" s="33">
        <f>STDEV(AL5:AL13)</f>
        <v>0.27696445832650174</v>
      </c>
    </row>
    <row r="18" spans="2:39" x14ac:dyDescent="0.25"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2:39" x14ac:dyDescent="0.25"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</sheetData>
  <mergeCells count="10">
    <mergeCell ref="AN2:AO2"/>
    <mergeCell ref="AP2:AT2"/>
    <mergeCell ref="AV2:AX2"/>
    <mergeCell ref="E2:I2"/>
    <mergeCell ref="AI2:AM2"/>
    <mergeCell ref="Y2:AC2"/>
    <mergeCell ref="J2:N2"/>
    <mergeCell ref="O2:S2"/>
    <mergeCell ref="T2:X2"/>
    <mergeCell ref="AD2:AH2"/>
  </mergeCells>
  <conditionalFormatting sqref="F14:I14 E15:I15 E20:I28 E32:I1048576 E29:G31 J32:J39 D4:H13">
    <cfRule type="cellIs" dxfId="13" priority="15" operator="greaterThan">
      <formula>0.75</formula>
    </cfRule>
  </conditionalFormatting>
  <conditionalFormatting sqref="D4:F13">
    <cfRule type="cellIs" dxfId="12" priority="2" operator="greaterThan">
      <formula>0.71</formula>
    </cfRule>
    <cfRule type="cellIs" dxfId="11" priority="14" operator="lessThan">
      <formula>0.75</formula>
    </cfRule>
  </conditionalFormatting>
  <conditionalFormatting sqref="I4:K13">
    <cfRule type="cellIs" dxfId="10" priority="1" operator="greaterThan">
      <formula>0.79</formula>
    </cfRule>
    <cfRule type="cellIs" dxfId="9" priority="12" operator="lessThan">
      <formula>0.77</formula>
    </cfRule>
    <cfRule type="cellIs" dxfId="8" priority="13" operator="greaterThan">
      <formula>0.77</formula>
    </cfRule>
  </conditionalFormatting>
  <conditionalFormatting sqref="N4:P13">
    <cfRule type="cellIs" dxfId="7" priority="10" operator="lessThan">
      <formula>2.2</formula>
    </cfRule>
    <cfRule type="cellIs" dxfId="6" priority="11" operator="greaterThan">
      <formula>2.2</formula>
    </cfRule>
  </conditionalFormatting>
  <conditionalFormatting sqref="AC4:AG13">
    <cfRule type="cellIs" priority="9" operator="lessThan">
      <formula>0.15</formula>
    </cfRule>
  </conditionalFormatting>
  <conditionalFormatting sqref="AH4:AL13">
    <cfRule type="cellIs" dxfId="5" priority="8" operator="greaterThan">
      <formula>$AJ$14</formula>
    </cfRule>
  </conditionalFormatting>
  <conditionalFormatting sqref="Q25:Z25">
    <cfRule type="cellIs" dxfId="4" priority="5" operator="greaterThan">
      <formula>0.75</formula>
    </cfRule>
  </conditionalFormatting>
  <conditionalFormatting sqref="Q23:Z23">
    <cfRule type="cellIs" dxfId="3" priority="7" operator="greaterThan">
      <formula>0.75</formula>
    </cfRule>
  </conditionalFormatting>
  <conditionalFormatting sqref="Q24:Z24">
    <cfRule type="cellIs" dxfId="2" priority="6" operator="greaterThan">
      <formula>0.75</formula>
    </cfRule>
  </conditionalFormatting>
  <conditionalFormatting sqref="S27:Z27">
    <cfRule type="cellIs" dxfId="1" priority="4" operator="greaterThan">
      <formula>0.75</formula>
    </cfRule>
  </conditionalFormatting>
  <conditionalFormatting sqref="S26:Z26">
    <cfRule type="cellIs" dxfId="0" priority="3" operator="greaterThan">
      <formula>0.75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Shu, Qingbo</dc:creator>
  <cp:lastModifiedBy>Shu, Qingbo</cp:lastModifiedBy>
  <dcterms:created xsi:type="dcterms:W3CDTF">2015-06-05T18:17:20Z</dcterms:created>
  <dcterms:modified xsi:type="dcterms:W3CDTF">2022-02-25T16:15:30Z</dcterms:modified>
</cp:coreProperties>
</file>