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manuscript\TB\new submission\Theranostics\revised\"/>
    </mc:Choice>
  </mc:AlternateContent>
  <xr:revisionPtr revIDLastSave="0" documentId="13_ncr:1_{33A77090-9036-451D-B1E5-6261F67CAC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OLE_LINK3" localSheetId="0">Sheet1!$H$4</definedName>
    <definedName name="OLE_LINK6" localSheetId="0">Sheet1!$G$4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Q9" i="1" s="1"/>
  <c r="R9" i="1" s="1"/>
  <c r="P10" i="1"/>
  <c r="P11" i="1"/>
  <c r="P12" i="1"/>
  <c r="P13" i="1"/>
  <c r="Q13" i="1" s="1"/>
  <c r="R13" i="1" s="1"/>
  <c r="P14" i="1"/>
  <c r="Q14" i="1" s="1"/>
  <c r="R14" i="1" s="1"/>
  <c r="P15" i="1"/>
  <c r="Q15" i="1" s="1"/>
  <c r="R15" i="1" s="1"/>
  <c r="P16" i="1"/>
  <c r="P17" i="1"/>
  <c r="Q17" i="1" s="1"/>
  <c r="R17" i="1" s="1"/>
  <c r="P5" i="1"/>
  <c r="H17" i="1" l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<sst xmlns="http://schemas.openxmlformats.org/spreadsheetml/2006/main" count="64" uniqueCount="43">
  <si>
    <t>≥2.2</t>
  </si>
  <si>
    <t>&gt;1.58</t>
  </si>
  <si>
    <t>&lt;0.22</t>
  </si>
  <si>
    <t>NHP  ID</t>
  </si>
  <si>
    <t>dotp</t>
  </si>
  <si>
    <t>rdotp</t>
  </si>
  <si>
    <t>SNR</t>
  </si>
  <si>
    <t>CFP-10+</t>
  </si>
  <si>
    <t>Peak area ratio</t>
  </si>
  <si>
    <t>Naïve</t>
  </si>
  <si>
    <t>Negative</t>
  </si>
  <si>
    <t>Positive</t>
  </si>
  <si>
    <t>Raw data ID</t>
  </si>
  <si>
    <t>1_plasma</t>
  </si>
  <si>
    <t>2_plasma</t>
  </si>
  <si>
    <t>3_plasma</t>
  </si>
  <si>
    <t>4_plasma</t>
  </si>
  <si>
    <t>5_plasma</t>
  </si>
  <si>
    <t>6_plasma</t>
  </si>
  <si>
    <t>7_plasma</t>
  </si>
  <si>
    <t>8_plasma</t>
  </si>
  <si>
    <t>9_plasma</t>
  </si>
  <si>
    <t>10_plasma</t>
  </si>
  <si>
    <t>11_plasma</t>
  </si>
  <si>
    <t>12_plasma</t>
  </si>
  <si>
    <t>13_plasma</t>
  </si>
  <si>
    <t>CFP-10 (pM)</t>
  </si>
  <si>
    <t>Peak Area of light peptide</t>
  </si>
  <si>
    <t>Peak Area of heavy peptide</t>
  </si>
  <si>
    <t>Peak area of IS in calibration standards</t>
  </si>
  <si>
    <t>adjusted ratio (Log10)</t>
  </si>
  <si>
    <t>≥0.71</t>
  </si>
  <si>
    <t>≥0.79</t>
  </si>
  <si>
    <t># ρip+</t>
  </si>
  <si>
    <t xml:space="preserve">, , </t>
  </si>
  <si>
    <t># ρip-</t>
  </si>
  <si>
    <r>
      <t>∑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>ρ</t>
    </r>
    <r>
      <rPr>
        <vertAlign val="subscript"/>
        <sz val="11"/>
        <color theme="1"/>
        <rFont val="Arial"/>
        <family val="2"/>
      </rPr>
      <t>ip</t>
    </r>
    <r>
      <rPr>
        <vertAlign val="superscript"/>
        <sz val="11"/>
        <color theme="1"/>
        <rFont val="Arial"/>
        <family val="2"/>
      </rPr>
      <t>±</t>
    </r>
    <r>
      <rPr>
        <sz val="11"/>
        <color theme="1"/>
        <rFont val="Arial"/>
        <family val="2"/>
      </rPr>
      <t xml:space="preserve"> </t>
    </r>
  </si>
  <si>
    <r>
      <t>%ρ</t>
    </r>
    <r>
      <rPr>
        <vertAlign val="subscript"/>
        <sz val="11"/>
        <color theme="1"/>
        <rFont val="Arial"/>
        <family val="2"/>
      </rPr>
      <t>ip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 xml:space="preserve"> </t>
    </r>
  </si>
  <si>
    <t>Criteria</t>
  </si>
  <si>
    <t>Animal model group</t>
  </si>
  <si>
    <t>TBI</t>
  </si>
  <si>
    <t>ATB</t>
  </si>
  <si>
    <r>
      <t xml:space="preserve">Dataset S9. MRM result of CFP-10 peptide in the plasma samples from NHP model of </t>
    </r>
    <r>
      <rPr>
        <b/>
        <i/>
        <sz val="11"/>
        <color theme="1"/>
        <rFont val="Arial"/>
        <family val="2"/>
      </rPr>
      <t>Mtb</t>
    </r>
    <r>
      <rPr>
        <b/>
        <sz val="11"/>
        <color theme="1"/>
        <rFont val="Arial"/>
        <family val="2"/>
      </rPr>
      <t xml:space="preserve"> infection.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</si>
</sst>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1" fillId="0" borderId="4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165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2" fontId="1" fillId="0" borderId="7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5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6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5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selection activeCell="B28" sqref="B28"/>
    </sheetView>
  </sheetViews>
  <sheetFormatPr defaultColWidth="24.88671875" defaultRowHeight="13.8" x14ac:dyDescent="0.3"/>
  <cols>
    <col min="1" max="1" width="24.88671875" style="1"/>
    <col min="2" max="15" width="24.88671875" style="2"/>
    <col min="16" max="17" width="24.88671875" style="1"/>
    <col min="18" max="18" width="24.88671875" style="62"/>
    <col min="19" max="16384" width="24.88671875" style="1"/>
  </cols>
  <sheetData>
    <row r="1" spans="1:18" ht="12.75" customHeight="1" x14ac:dyDescent="0.25">
      <c r="A1" s="4" t="s">
        <v>42</v>
      </c>
      <c r="B1" s="5"/>
      <c r="C1" s="5"/>
      <c r="D1" s="6"/>
      <c r="E1" s="6"/>
      <c r="F1" s="6"/>
      <c r="G1" s="6"/>
      <c r="H1" s="7"/>
      <c r="I1" s="7"/>
      <c r="J1" s="7"/>
      <c r="K1" s="8"/>
      <c r="L1" s="8"/>
      <c r="M1" s="8"/>
      <c r="N1" s="8"/>
      <c r="O1" s="8"/>
      <c r="P1" s="9"/>
      <c r="R1" s="3"/>
    </row>
    <row r="2" spans="1:18" ht="12.75" customHeight="1" x14ac:dyDescent="0.25">
      <c r="A2" s="4"/>
      <c r="B2" s="5"/>
      <c r="C2" s="5"/>
      <c r="D2" s="6"/>
      <c r="E2" s="6"/>
      <c r="F2" s="6"/>
      <c r="G2" s="6"/>
      <c r="H2" s="7"/>
      <c r="I2" s="7"/>
      <c r="J2" s="7"/>
      <c r="K2" s="8"/>
      <c r="L2" s="8"/>
      <c r="M2" s="8"/>
      <c r="N2" s="8"/>
      <c r="O2" s="8"/>
      <c r="P2" s="9"/>
      <c r="R2" s="3"/>
    </row>
    <row r="3" spans="1:18" ht="12.75" customHeight="1" x14ac:dyDescent="0.25">
      <c r="B3" s="4"/>
      <c r="C3" s="5" t="s">
        <v>38</v>
      </c>
      <c r="D3" s="6" t="s">
        <v>31</v>
      </c>
      <c r="E3" s="6" t="s">
        <v>32</v>
      </c>
      <c r="F3" s="6" t="s">
        <v>0</v>
      </c>
      <c r="G3" s="6" t="s">
        <v>1</v>
      </c>
      <c r="H3" s="6" t="s">
        <v>2</v>
      </c>
      <c r="I3" s="7"/>
      <c r="J3" s="7"/>
      <c r="K3" s="8"/>
      <c r="L3" s="8"/>
      <c r="M3" s="8"/>
      <c r="N3" s="8"/>
      <c r="O3" s="8"/>
      <c r="P3" s="9"/>
      <c r="R3" s="3"/>
    </row>
    <row r="4" spans="1:18" ht="24" customHeight="1" thickBot="1" x14ac:dyDescent="0.4">
      <c r="A4" s="5" t="s">
        <v>39</v>
      </c>
      <c r="B4" s="5" t="s">
        <v>3</v>
      </c>
      <c r="C4" s="5" t="s">
        <v>12</v>
      </c>
      <c r="D4" s="10" t="s">
        <v>4</v>
      </c>
      <c r="E4" s="10" t="s">
        <v>5</v>
      </c>
      <c r="F4" s="10" t="s">
        <v>6</v>
      </c>
      <c r="G4" s="8" t="s">
        <v>36</v>
      </c>
      <c r="H4" s="8" t="s">
        <v>37</v>
      </c>
      <c r="I4" s="10" t="s">
        <v>33</v>
      </c>
      <c r="J4" s="6" t="s">
        <v>35</v>
      </c>
      <c r="K4" s="8" t="s">
        <v>7</v>
      </c>
      <c r="L4" s="8" t="s">
        <v>27</v>
      </c>
      <c r="M4" s="8" t="s">
        <v>28</v>
      </c>
      <c r="N4" s="11" t="s">
        <v>8</v>
      </c>
      <c r="O4" s="11" t="s">
        <v>29</v>
      </c>
      <c r="P4" s="9" t="s">
        <v>30</v>
      </c>
      <c r="Q4" s="1" t="s">
        <v>26</v>
      </c>
      <c r="R4" s="3"/>
    </row>
    <row r="5" spans="1:18" ht="12.75" customHeight="1" x14ac:dyDescent="0.25">
      <c r="A5" s="12" t="s">
        <v>9</v>
      </c>
      <c r="B5" s="13">
        <v>1</v>
      </c>
      <c r="C5" s="14" t="s">
        <v>13</v>
      </c>
      <c r="D5" s="15">
        <v>0.84119999999999995</v>
      </c>
      <c r="E5" s="15">
        <v>0.9385</v>
      </c>
      <c r="F5" s="16">
        <v>2.54</v>
      </c>
      <c r="G5" s="17">
        <v>2.4882590059999998</v>
      </c>
      <c r="H5" s="18">
        <f t="shared" ref="H5:H17" si="0">J5/(I5+J5)*100</f>
        <v>30.76923076923077</v>
      </c>
      <c r="I5" s="19">
        <v>9</v>
      </c>
      <c r="J5" s="20">
        <v>4</v>
      </c>
      <c r="K5" s="13" t="s">
        <v>10</v>
      </c>
      <c r="L5" s="21">
        <v>2811.9345703125</v>
      </c>
      <c r="M5" s="21">
        <v>2449853.75</v>
      </c>
      <c r="N5" s="22">
        <v>1.1477969124942663E-3</v>
      </c>
      <c r="O5" s="23">
        <v>60659.8</v>
      </c>
      <c r="P5" s="9">
        <f>LOG10(L5/60659.8)</f>
        <v>-1.3338957630197095</v>
      </c>
      <c r="R5" s="3"/>
    </row>
    <row r="6" spans="1:18" ht="12.75" customHeight="1" x14ac:dyDescent="0.25">
      <c r="A6" s="24" t="s">
        <v>9</v>
      </c>
      <c r="B6" s="8">
        <v>2</v>
      </c>
      <c r="C6" s="5" t="s">
        <v>14</v>
      </c>
      <c r="D6" s="25">
        <v>0.71840000000000004</v>
      </c>
      <c r="E6" s="25">
        <v>0.8347</v>
      </c>
      <c r="F6" s="26">
        <v>4.1900000000000004</v>
      </c>
      <c r="G6" s="27">
        <v>1.024390454</v>
      </c>
      <c r="H6" s="28">
        <f t="shared" si="0"/>
        <v>0</v>
      </c>
      <c r="I6" s="10">
        <v>3</v>
      </c>
      <c r="J6" s="29">
        <v>0</v>
      </c>
      <c r="K6" s="8" t="s">
        <v>10</v>
      </c>
      <c r="L6" s="30">
        <v>2682.763671875</v>
      </c>
      <c r="M6" s="30">
        <v>2453571.5</v>
      </c>
      <c r="N6" s="31">
        <v>1.093411653939981E-3</v>
      </c>
      <c r="O6" s="23"/>
      <c r="P6" s="9">
        <f t="shared" ref="P6:P17" si="1">LOG10(L6/60659.8)</f>
        <v>-1.3543185572811181</v>
      </c>
      <c r="R6" s="3"/>
    </row>
    <row r="7" spans="1:18" ht="12.75" customHeight="1" x14ac:dyDescent="0.25">
      <c r="A7" s="24" t="s">
        <v>9</v>
      </c>
      <c r="B7" s="8">
        <v>3</v>
      </c>
      <c r="C7" s="5" t="s">
        <v>15</v>
      </c>
      <c r="D7" s="25">
        <v>0.64329999999999998</v>
      </c>
      <c r="E7" s="25">
        <v>0.7248</v>
      </c>
      <c r="F7" s="26">
        <v>2.1800000000000002</v>
      </c>
      <c r="G7" s="32">
        <v>3.1781846960000002</v>
      </c>
      <c r="H7" s="33">
        <f t="shared" si="0"/>
        <v>27.27272727272727</v>
      </c>
      <c r="I7" s="10">
        <v>8</v>
      </c>
      <c r="J7" s="29">
        <v>3</v>
      </c>
      <c r="K7" s="8" t="s">
        <v>10</v>
      </c>
      <c r="L7" s="30">
        <v>1236.94250488281</v>
      </c>
      <c r="M7" s="30">
        <v>2230778</v>
      </c>
      <c r="N7" s="31">
        <v>5.5448928798957579E-4</v>
      </c>
      <c r="O7" s="23"/>
      <c r="P7" s="9">
        <f t="shared" si="1"/>
        <v>-1.6905514606967256</v>
      </c>
      <c r="R7" s="3"/>
    </row>
    <row r="8" spans="1:18" ht="12.75" customHeight="1" thickBot="1" x14ac:dyDescent="0.3">
      <c r="A8" s="24" t="s">
        <v>9</v>
      </c>
      <c r="B8" s="66">
        <v>4</v>
      </c>
      <c r="C8" s="67" t="s">
        <v>16</v>
      </c>
      <c r="D8" s="68">
        <v>0.63990000000000002</v>
      </c>
      <c r="E8" s="68">
        <v>0.5978</v>
      </c>
      <c r="F8" s="69">
        <v>1</v>
      </c>
      <c r="G8" s="32">
        <v>2.597875401</v>
      </c>
      <c r="H8" s="70">
        <f t="shared" si="0"/>
        <v>0</v>
      </c>
      <c r="I8" s="71">
        <v>5</v>
      </c>
      <c r="J8" s="29">
        <v>0</v>
      </c>
      <c r="K8" s="66" t="s">
        <v>10</v>
      </c>
      <c r="L8" s="72">
        <v>2442.67578125</v>
      </c>
      <c r="M8" s="72">
        <v>2442100.5</v>
      </c>
      <c r="N8" s="31">
        <v>1.0002355682126923E-3</v>
      </c>
      <c r="O8" s="23"/>
      <c r="P8" s="9">
        <f t="shared" si="1"/>
        <v>-1.395035147608334</v>
      </c>
      <c r="R8" s="3"/>
    </row>
    <row r="9" spans="1:18" ht="12.75" customHeight="1" x14ac:dyDescent="0.25">
      <c r="A9" s="43" t="s">
        <v>40</v>
      </c>
      <c r="B9" s="44">
        <v>5</v>
      </c>
      <c r="C9" s="14" t="s">
        <v>17</v>
      </c>
      <c r="D9" s="15">
        <v>0.82389999999999997</v>
      </c>
      <c r="E9" s="15">
        <v>0.87719999999999998</v>
      </c>
      <c r="F9" s="16">
        <v>4.3899999999999997</v>
      </c>
      <c r="G9" s="17">
        <v>3.758058256</v>
      </c>
      <c r="H9" s="45">
        <f t="shared" si="0"/>
        <v>0</v>
      </c>
      <c r="I9" s="19">
        <v>7</v>
      </c>
      <c r="J9" s="20">
        <v>0</v>
      </c>
      <c r="K9" s="46" t="s">
        <v>11</v>
      </c>
      <c r="L9" s="47">
        <v>2393.21240234375</v>
      </c>
      <c r="M9" s="47">
        <v>1986450.625</v>
      </c>
      <c r="N9" s="48">
        <v>1.204768128754144E-3</v>
      </c>
      <c r="O9" s="49"/>
      <c r="P9" s="50">
        <f t="shared" si="1"/>
        <v>-1.4039197292549086</v>
      </c>
      <c r="Q9" s="51">
        <f>(P9+1.4695)/0.9093</f>
        <v>7.2121709826340516E-2</v>
      </c>
      <c r="R9" s="52">
        <f>10^Q9</f>
        <v>1.1806514635971532</v>
      </c>
    </row>
    <row r="10" spans="1:18" ht="12.75" customHeight="1" x14ac:dyDescent="0.25">
      <c r="A10" s="53" t="s">
        <v>40</v>
      </c>
      <c r="B10" s="66">
        <v>6</v>
      </c>
      <c r="C10" s="67" t="s">
        <v>18</v>
      </c>
      <c r="D10" s="73">
        <v>0.77880000000000005</v>
      </c>
      <c r="E10" s="73">
        <v>0.83599999999999997</v>
      </c>
      <c r="F10" s="69">
        <v>1</v>
      </c>
      <c r="G10" s="32">
        <v>2.6768057390000002</v>
      </c>
      <c r="H10" s="70">
        <f t="shared" si="0"/>
        <v>0</v>
      </c>
      <c r="I10" s="71">
        <v>6</v>
      </c>
      <c r="J10" s="29">
        <v>0</v>
      </c>
      <c r="K10" s="66" t="s">
        <v>10</v>
      </c>
      <c r="L10" s="72">
        <v>2240.41381835938</v>
      </c>
      <c r="M10" s="72">
        <v>2292998.5</v>
      </c>
      <c r="N10" s="31">
        <v>9.7706728476245415E-4</v>
      </c>
      <c r="O10" s="23"/>
      <c r="P10" s="9">
        <f t="shared" si="1"/>
        <v>-1.4325727314410073</v>
      </c>
      <c r="Q10" s="54"/>
      <c r="R10" s="3"/>
    </row>
    <row r="11" spans="1:18" ht="12.75" customHeight="1" x14ac:dyDescent="0.25">
      <c r="A11" s="53" t="s">
        <v>40</v>
      </c>
      <c r="B11" s="66">
        <v>7</v>
      </c>
      <c r="C11" s="67" t="s">
        <v>19</v>
      </c>
      <c r="D11" s="68">
        <v>0.62219999999999998</v>
      </c>
      <c r="E11" s="68">
        <v>0.60189999999999999</v>
      </c>
      <c r="F11" s="74">
        <v>2.58</v>
      </c>
      <c r="G11" s="32">
        <v>2.9967274220000002</v>
      </c>
      <c r="H11" s="70">
        <f t="shared" si="0"/>
        <v>11.111111111111111</v>
      </c>
      <c r="I11" s="71">
        <v>8</v>
      </c>
      <c r="J11" s="29">
        <v>1</v>
      </c>
      <c r="K11" s="65" t="s">
        <v>10</v>
      </c>
      <c r="L11" s="77">
        <v>2295.44848632813</v>
      </c>
      <c r="M11" s="77">
        <v>1776027.625</v>
      </c>
      <c r="N11" s="31">
        <v>1.2924621520614748E-3</v>
      </c>
      <c r="O11" s="23"/>
      <c r="P11" s="9">
        <f t="shared" si="1"/>
        <v>-1.4220334231520926</v>
      </c>
      <c r="Q11" s="54"/>
      <c r="R11" s="3"/>
    </row>
    <row r="12" spans="1:18" ht="12.75" customHeight="1" thickBot="1" x14ac:dyDescent="0.3">
      <c r="A12" s="55" t="s">
        <v>40</v>
      </c>
      <c r="B12" s="34">
        <v>8</v>
      </c>
      <c r="C12" s="35" t="s">
        <v>20</v>
      </c>
      <c r="D12" s="57">
        <v>0.78129999999999999</v>
      </c>
      <c r="E12" s="57">
        <v>0.78939999999999999</v>
      </c>
      <c r="F12" s="36">
        <v>1</v>
      </c>
      <c r="G12" s="37">
        <v>10.67984107</v>
      </c>
      <c r="H12" s="38">
        <f t="shared" si="0"/>
        <v>0</v>
      </c>
      <c r="I12" s="39">
        <v>21</v>
      </c>
      <c r="J12" s="40">
        <v>0</v>
      </c>
      <c r="K12" s="34" t="s">
        <v>10</v>
      </c>
      <c r="L12" s="41">
        <v>6368.2392578125</v>
      </c>
      <c r="M12" s="41">
        <v>2387550.5</v>
      </c>
      <c r="N12" s="42">
        <v>2.6672689259609377E-3</v>
      </c>
      <c r="O12" s="23"/>
      <c r="P12" s="9">
        <f t="shared" si="1"/>
        <v>-0.97888160238613786</v>
      </c>
      <c r="Q12" s="54"/>
      <c r="R12" s="3"/>
    </row>
    <row r="13" spans="1:18" ht="12.75" customHeight="1" x14ac:dyDescent="0.25">
      <c r="A13" s="43" t="s">
        <v>41</v>
      </c>
      <c r="B13" s="13">
        <v>9</v>
      </c>
      <c r="C13" s="14" t="s">
        <v>21</v>
      </c>
      <c r="D13" s="15">
        <v>0.88919999999999999</v>
      </c>
      <c r="E13" s="15">
        <v>0.9607</v>
      </c>
      <c r="F13" s="16">
        <v>7.73</v>
      </c>
      <c r="G13" s="17">
        <v>5.7644206530000002</v>
      </c>
      <c r="H13" s="45">
        <f t="shared" si="0"/>
        <v>0</v>
      </c>
      <c r="I13" s="19">
        <v>13</v>
      </c>
      <c r="J13" s="20">
        <v>0</v>
      </c>
      <c r="K13" s="46" t="s">
        <v>11</v>
      </c>
      <c r="L13" s="47">
        <v>5124.07177734375</v>
      </c>
      <c r="M13" s="47">
        <v>2316859.5</v>
      </c>
      <c r="N13" s="48">
        <v>2.2116454525376917E-3</v>
      </c>
      <c r="O13" s="49"/>
      <c r="P13" s="50">
        <f t="shared" si="1"/>
        <v>-1.0732857694179276</v>
      </c>
      <c r="Q13" s="51">
        <f>(P13+1.4695)/0.9093</f>
        <v>0.43573543449034685</v>
      </c>
      <c r="R13" s="52">
        <f>10^Q13</f>
        <v>2.727315837839738</v>
      </c>
    </row>
    <row r="14" spans="1:18" ht="12.75" customHeight="1" x14ac:dyDescent="0.25">
      <c r="A14" s="53" t="s">
        <v>41</v>
      </c>
      <c r="B14" s="66">
        <v>10</v>
      </c>
      <c r="C14" s="67" t="s">
        <v>22</v>
      </c>
      <c r="D14" s="73">
        <v>0.81559999999999999</v>
      </c>
      <c r="E14" s="73">
        <v>0.87209999999999999</v>
      </c>
      <c r="F14" s="74">
        <v>2.84</v>
      </c>
      <c r="G14" s="32">
        <v>6.1104168339999996</v>
      </c>
      <c r="H14" s="70">
        <f t="shared" si="0"/>
        <v>0</v>
      </c>
      <c r="I14" s="71">
        <v>14</v>
      </c>
      <c r="J14" s="29">
        <v>0</v>
      </c>
      <c r="K14" s="75" t="s">
        <v>11</v>
      </c>
      <c r="L14" s="76">
        <v>2789.62109375</v>
      </c>
      <c r="M14" s="76">
        <v>2338122.25</v>
      </c>
      <c r="N14" s="56">
        <v>1.193103180875166E-3</v>
      </c>
      <c r="O14" s="49"/>
      <c r="P14" s="50">
        <f t="shared" si="1"/>
        <v>-1.3373557557721358</v>
      </c>
      <c r="Q14" s="51">
        <f>(P14+1.4695)/0.9093</f>
        <v>0.14532524384456635</v>
      </c>
      <c r="R14" s="52">
        <f>10^Q14</f>
        <v>1.3974144952718557</v>
      </c>
    </row>
    <row r="15" spans="1:18" ht="12.75" customHeight="1" x14ac:dyDescent="0.25">
      <c r="A15" s="53" t="s">
        <v>41</v>
      </c>
      <c r="B15" s="66">
        <v>11</v>
      </c>
      <c r="C15" s="67" t="s">
        <v>23</v>
      </c>
      <c r="D15" s="73">
        <v>0.86739999999999995</v>
      </c>
      <c r="E15" s="73">
        <v>0.96330000000000005</v>
      </c>
      <c r="F15" s="74">
        <v>5.93</v>
      </c>
      <c r="G15" s="32">
        <v>6.3288941379999999</v>
      </c>
      <c r="H15" s="70">
        <f t="shared" si="0"/>
        <v>0</v>
      </c>
      <c r="I15" s="71">
        <v>11</v>
      </c>
      <c r="J15" s="29">
        <v>0</v>
      </c>
      <c r="K15" s="75" t="s">
        <v>11</v>
      </c>
      <c r="L15" s="76">
        <v>8198.3759765625</v>
      </c>
      <c r="M15" s="76">
        <v>3833911.25</v>
      </c>
      <c r="N15" s="56">
        <v>2.1383843918041921E-3</v>
      </c>
      <c r="O15" s="49"/>
      <c r="P15" s="50">
        <f t="shared" si="1"/>
        <v>-0.86917314294359993</v>
      </c>
      <c r="Q15" s="51">
        <f>(P15+1.4695)/0.9093</f>
        <v>0.6602076949921919</v>
      </c>
      <c r="R15" s="52">
        <f>10^Q15</f>
        <v>4.5730683764327598</v>
      </c>
    </row>
    <row r="16" spans="1:18" ht="12.75" customHeight="1" x14ac:dyDescent="0.25">
      <c r="A16" s="53" t="s">
        <v>41</v>
      </c>
      <c r="B16" s="66">
        <v>12</v>
      </c>
      <c r="C16" s="67" t="s">
        <v>24</v>
      </c>
      <c r="D16" s="68">
        <v>0.61309999999999998</v>
      </c>
      <c r="E16" s="68">
        <v>0.63849999999999996</v>
      </c>
      <c r="F16" s="69">
        <v>1</v>
      </c>
      <c r="G16" s="32">
        <v>6.9679701390000002</v>
      </c>
      <c r="H16" s="70">
        <f t="shared" si="0"/>
        <v>0</v>
      </c>
      <c r="I16" s="71">
        <v>14</v>
      </c>
      <c r="J16" s="29">
        <v>0</v>
      </c>
      <c r="K16" s="66" t="s">
        <v>10</v>
      </c>
      <c r="L16" s="72">
        <v>14986.8837890625</v>
      </c>
      <c r="M16" s="72">
        <v>3746955</v>
      </c>
      <c r="N16" s="31">
        <v>3.9997501408643816E-3</v>
      </c>
      <c r="O16" s="23"/>
      <c r="P16" s="9">
        <f t="shared" si="1"/>
        <v>-0.60718963434906381</v>
      </c>
      <c r="Q16" s="54"/>
      <c r="R16" s="3"/>
    </row>
    <row r="17" spans="1:18" ht="12.75" customHeight="1" thickBot="1" x14ac:dyDescent="0.3">
      <c r="A17" s="55" t="s">
        <v>41</v>
      </c>
      <c r="B17" s="34">
        <v>13</v>
      </c>
      <c r="C17" s="35" t="s">
        <v>25</v>
      </c>
      <c r="D17" s="57">
        <v>0.78520000000000001</v>
      </c>
      <c r="E17" s="57">
        <v>0.82340000000000002</v>
      </c>
      <c r="F17" s="58">
        <v>4.34</v>
      </c>
      <c r="G17" s="37">
        <v>4.948869266</v>
      </c>
      <c r="H17" s="38">
        <f t="shared" si="0"/>
        <v>0</v>
      </c>
      <c r="I17" s="39">
        <v>10</v>
      </c>
      <c r="J17" s="40">
        <v>0</v>
      </c>
      <c r="K17" s="59" t="s">
        <v>11</v>
      </c>
      <c r="L17" s="60">
        <v>5286.970703125</v>
      </c>
      <c r="M17" s="60">
        <v>2364685</v>
      </c>
      <c r="N17" s="61">
        <v>2.2358033747095279E-3</v>
      </c>
      <c r="O17" s="49"/>
      <c r="P17" s="50">
        <f t="shared" si="1"/>
        <v>-1.0596940702342506</v>
      </c>
      <c r="Q17" s="51">
        <f>(P17+1.4695)/0.9093</f>
        <v>0.4506828656832173</v>
      </c>
      <c r="R17" s="52">
        <f>10^Q17</f>
        <v>2.8228179193196454</v>
      </c>
    </row>
    <row r="18" spans="1:18" ht="12.75" customHeight="1" x14ac:dyDescent="0.25">
      <c r="A18" s="5"/>
      <c r="B18" s="5"/>
      <c r="C18" s="5"/>
      <c r="D18" s="6"/>
      <c r="E18" s="6"/>
      <c r="F18" s="6"/>
      <c r="G18" s="6"/>
      <c r="H18" s="7"/>
      <c r="I18" s="7"/>
      <c r="J18" s="7"/>
      <c r="K18" s="8"/>
      <c r="L18" s="8"/>
      <c r="M18" s="8"/>
      <c r="N18" s="8"/>
      <c r="O18" s="8"/>
      <c r="P18" s="5"/>
    </row>
    <row r="19" spans="1:18" x14ac:dyDescent="0.25">
      <c r="A19" s="63"/>
      <c r="B19" s="63"/>
      <c r="C19" s="63"/>
      <c r="D19" s="63"/>
      <c r="E19" s="63"/>
    </row>
    <row r="20" spans="1:18" x14ac:dyDescent="0.25">
      <c r="A20" s="64"/>
      <c r="B20" s="64"/>
      <c r="C20" s="64"/>
      <c r="D20" s="64"/>
      <c r="E20" s="64"/>
    </row>
    <row r="21" spans="1:18" x14ac:dyDescent="0.25">
      <c r="A21" s="63"/>
      <c r="B21" s="63"/>
      <c r="C21" s="63"/>
      <c r="D21" s="63"/>
      <c r="E21" s="63"/>
    </row>
    <row r="22" spans="1:18" x14ac:dyDescent="0.25">
      <c r="A22" s="63"/>
      <c r="B22" s="63"/>
      <c r="C22" s="63"/>
      <c r="D22" s="63"/>
      <c r="E22" s="63"/>
    </row>
    <row r="23" spans="1:18" x14ac:dyDescent="0.25">
      <c r="J23" s="5" t="s">
        <v>34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Sheet1!OLE_LINK3</vt:lpstr>
      <vt:lpstr>Sheet1!OLE_LINK6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Shu, Qingbo</dc:creator>
  <cp:lastModifiedBy>Shu, Qingbo</cp:lastModifiedBy>
  <dcterms:created xsi:type="dcterms:W3CDTF">2015-06-05T18:17:20Z</dcterms:created>
  <dcterms:modified xsi:type="dcterms:W3CDTF">2022-02-25T16:18:04Z</dcterms:modified>
</cp:coreProperties>
</file>