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nge\Documents\KSU\2018 Korea Manuscript\2019-07-19 Theranostics\"/>
    </mc:Choice>
  </mc:AlternateContent>
  <bookViews>
    <workbookView xWindow="0" yWindow="0" windowWidth="18168" windowHeight="10848" tabRatio="625"/>
  </bookViews>
  <sheets>
    <sheet name="Read me" sheetId="18" r:id="rId1"/>
    <sheet name="Figure 4BCD" sheetId="5" r:id="rId2"/>
    <sheet name="Figure 6A-C" sheetId="19" r:id="rId3"/>
    <sheet name="Figure 6E" sheetId="21" r:id="rId4"/>
    <sheet name="Figure 7BC" sheetId="6" r:id="rId5"/>
    <sheet name="Figure 7DE" sheetId="7" r:id="rId6"/>
    <sheet name="Figure 9D" sheetId="20" r:id="rId7"/>
    <sheet name="Figure 9E" sheetId="16" r:id="rId8"/>
  </sheets>
  <definedNames>
    <definedName name="_xlnm.Print_Area" localSheetId="2">'Figure 6A-C'!$W$1:$AF$45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53" i="21" l="1"/>
  <c r="AE53" i="21"/>
  <c r="AF52" i="21"/>
  <c r="AE52" i="21"/>
  <c r="AF51" i="21"/>
  <c r="AE51" i="21"/>
  <c r="AF50" i="21"/>
  <c r="AE50" i="21"/>
  <c r="AF49" i="21"/>
  <c r="AE49" i="21"/>
  <c r="AF48" i="21"/>
  <c r="AE48" i="21"/>
  <c r="AF47" i="21"/>
  <c r="AE47" i="21"/>
  <c r="AF46" i="21"/>
  <c r="AE46" i="21"/>
  <c r="AF45" i="21"/>
  <c r="AE45" i="21"/>
  <c r="AF44" i="21"/>
  <c r="AE44" i="21"/>
  <c r="AF43" i="21"/>
  <c r="AE43" i="21"/>
  <c r="AF42" i="21"/>
  <c r="AE42" i="21"/>
  <c r="AF41" i="21"/>
  <c r="AE41" i="21"/>
  <c r="AF40" i="21"/>
  <c r="AE40" i="21"/>
  <c r="AF39" i="21"/>
  <c r="AE39" i="21"/>
  <c r="AF38" i="21"/>
  <c r="AE38" i="21"/>
  <c r="AF37" i="21"/>
  <c r="AE37" i="21"/>
  <c r="AF36" i="21"/>
  <c r="AE36" i="21"/>
  <c r="AF35" i="21"/>
  <c r="AE35" i="21"/>
  <c r="AF34" i="21"/>
  <c r="AE34" i="21"/>
  <c r="AF33" i="21"/>
  <c r="AE33" i="21"/>
  <c r="E33" i="21"/>
  <c r="AF32" i="21"/>
  <c r="AE32" i="21"/>
  <c r="AC32" i="21"/>
  <c r="AG53" i="21" s="1"/>
  <c r="E32" i="21"/>
  <c r="AF31" i="21"/>
  <c r="AE31" i="21"/>
  <c r="AC31" i="21"/>
  <c r="AG52" i="21" s="1"/>
  <c r="W31" i="21"/>
  <c r="K31" i="21"/>
  <c r="E31" i="21"/>
  <c r="AF30" i="21"/>
  <c r="AE30" i="21"/>
  <c r="AC30" i="21"/>
  <c r="AG51" i="21" s="1"/>
  <c r="W30" i="21"/>
  <c r="Q30" i="21"/>
  <c r="AG37" i="21" s="1"/>
  <c r="K30" i="21"/>
  <c r="E30" i="21"/>
  <c r="AF29" i="21"/>
  <c r="AE29" i="21"/>
  <c r="AC29" i="21"/>
  <c r="AG50" i="21" s="1"/>
  <c r="W29" i="21"/>
  <c r="Q29" i="21"/>
  <c r="AG36" i="21" s="1"/>
  <c r="K29" i="21"/>
  <c r="E29" i="21"/>
  <c r="AF28" i="21"/>
  <c r="AE28" i="21"/>
  <c r="AC28" i="21"/>
  <c r="AG49" i="21" s="1"/>
  <c r="W28" i="21"/>
  <c r="Q28" i="21"/>
  <c r="AG35" i="21" s="1"/>
  <c r="K28" i="21"/>
  <c r="E28" i="21"/>
  <c r="AF27" i="21"/>
  <c r="AE27" i="21"/>
  <c r="AC27" i="21"/>
  <c r="AG48" i="21" s="1"/>
  <c r="W27" i="21"/>
  <c r="W37" i="21" s="1"/>
  <c r="Q27" i="21"/>
  <c r="K27" i="21"/>
  <c r="K37" i="21" s="1"/>
  <c r="E27" i="21"/>
  <c r="AF26" i="21"/>
  <c r="AE26" i="21"/>
  <c r="AF25" i="21"/>
  <c r="AE25" i="21"/>
  <c r="AF24" i="21"/>
  <c r="AE24" i="21"/>
  <c r="AF23" i="21"/>
  <c r="AE23" i="21"/>
  <c r="AF22" i="21"/>
  <c r="AE22" i="21"/>
  <c r="Q22" i="21"/>
  <c r="AG33" i="21" s="1"/>
  <c r="AF21" i="21"/>
  <c r="AE21" i="21"/>
  <c r="Q21" i="21"/>
  <c r="AG32" i="21" s="1"/>
  <c r="AF20" i="21"/>
  <c r="AE20" i="21"/>
  <c r="Q20" i="21"/>
  <c r="AG31" i="21" s="1"/>
  <c r="K20" i="21"/>
  <c r="AF19" i="21"/>
  <c r="AE19" i="21"/>
  <c r="Q19" i="21"/>
  <c r="AG30" i="21" s="1"/>
  <c r="K19" i="21"/>
  <c r="AF18" i="21"/>
  <c r="AE18" i="21"/>
  <c r="Q18" i="21"/>
  <c r="AG29" i="21" s="1"/>
  <c r="K18" i="21"/>
  <c r="AG17" i="21"/>
  <c r="AF17" i="21"/>
  <c r="AE17" i="21"/>
  <c r="AC17" i="21"/>
  <c r="AG47" i="21" s="1"/>
  <c r="Q17" i="21"/>
  <c r="AG28" i="21" s="1"/>
  <c r="K17" i="21"/>
  <c r="AG16" i="21"/>
  <c r="AF16" i="21"/>
  <c r="AE16" i="21"/>
  <c r="AC16" i="21"/>
  <c r="AG46" i="21" s="1"/>
  <c r="Q16" i="21"/>
  <c r="AG27" i="21" s="1"/>
  <c r="K16" i="21"/>
  <c r="E16" i="21"/>
  <c r="AG15" i="21"/>
  <c r="AF15" i="21"/>
  <c r="AE15" i="21"/>
  <c r="AC15" i="21"/>
  <c r="AG45" i="21" s="1"/>
  <c r="W15" i="21"/>
  <c r="Q15" i="21"/>
  <c r="AG26" i="21" s="1"/>
  <c r="K15" i="21"/>
  <c r="E15" i="21"/>
  <c r="AG14" i="21"/>
  <c r="AF14" i="21"/>
  <c r="AE14" i="21"/>
  <c r="AC14" i="21"/>
  <c r="AG44" i="21" s="1"/>
  <c r="W14" i="21"/>
  <c r="Q14" i="21"/>
  <c r="AG25" i="21" s="1"/>
  <c r="K14" i="21"/>
  <c r="E14" i="21"/>
  <c r="AG13" i="21"/>
  <c r="AF13" i="21"/>
  <c r="AE13" i="21"/>
  <c r="AC13" i="21"/>
  <c r="AG43" i="21" s="1"/>
  <c r="W13" i="21"/>
  <c r="W25" i="21" s="1"/>
  <c r="Q13" i="21"/>
  <c r="AG24" i="21" s="1"/>
  <c r="K13" i="21"/>
  <c r="K25" i="21" s="1"/>
  <c r="E13" i="21"/>
  <c r="E25" i="21" s="1"/>
  <c r="AG12" i="21"/>
  <c r="AF12" i="21"/>
  <c r="AE12" i="21"/>
  <c r="AG11" i="21"/>
  <c r="AF11" i="21"/>
  <c r="AE11" i="21"/>
  <c r="AG10" i="21"/>
  <c r="AF10" i="21"/>
  <c r="AE10" i="21"/>
  <c r="AG9" i="21"/>
  <c r="AF9" i="21"/>
  <c r="AE9" i="21"/>
  <c r="AG8" i="21"/>
  <c r="AF8" i="21"/>
  <c r="AE8" i="21"/>
  <c r="Q8" i="21"/>
  <c r="AG23" i="21" s="1"/>
  <c r="AG7" i="21"/>
  <c r="AF7" i="21"/>
  <c r="AE7" i="21"/>
  <c r="AC7" i="21"/>
  <c r="AG42" i="21" s="1"/>
  <c r="W7" i="21"/>
  <c r="Q7" i="21"/>
  <c r="AG22" i="21" s="1"/>
  <c r="K7" i="21"/>
  <c r="AF6" i="21"/>
  <c r="AE6" i="21"/>
  <c r="AC6" i="21"/>
  <c r="AG41" i="21" s="1"/>
  <c r="W6" i="21"/>
  <c r="Q6" i="21"/>
  <c r="AG21" i="21" s="1"/>
  <c r="K6" i="21"/>
  <c r="E6" i="21"/>
  <c r="AG6" i="21" s="1"/>
  <c r="AF5" i="21"/>
  <c r="AE5" i="21"/>
  <c r="AC5" i="21"/>
  <c r="AG40" i="21" s="1"/>
  <c r="W5" i="21"/>
  <c r="Q5" i="21"/>
  <c r="AG20" i="21" s="1"/>
  <c r="K5" i="21"/>
  <c r="E5" i="21"/>
  <c r="AG5" i="21" s="1"/>
  <c r="AF4" i="21"/>
  <c r="AE4" i="21"/>
  <c r="AC4" i="21"/>
  <c r="AG39" i="21" s="1"/>
  <c r="W4" i="21"/>
  <c r="Q4" i="21"/>
  <c r="AG19" i="21" s="1"/>
  <c r="K4" i="21"/>
  <c r="E4" i="21"/>
  <c r="AG4" i="21" s="1"/>
  <c r="AF3" i="21"/>
  <c r="AE3" i="21"/>
  <c r="AC3" i="21"/>
  <c r="AC11" i="21" s="1"/>
  <c r="W3" i="21"/>
  <c r="Q3" i="21"/>
  <c r="AG18" i="21" s="1"/>
  <c r="K3" i="21"/>
  <c r="E3" i="21"/>
  <c r="E11" i="21" s="1"/>
  <c r="K11" i="21" l="1"/>
  <c r="W11" i="21"/>
  <c r="AG34" i="21"/>
  <c r="Q37" i="21"/>
  <c r="Q36" i="21"/>
  <c r="Q35" i="21"/>
  <c r="E37" i="21"/>
  <c r="K9" i="21"/>
  <c r="W9" i="21"/>
  <c r="K10" i="21"/>
  <c r="W10" i="21"/>
  <c r="E23" i="21"/>
  <c r="Q23" i="21"/>
  <c r="AC23" i="21"/>
  <c r="E24" i="21"/>
  <c r="Q24" i="21"/>
  <c r="AC24" i="21"/>
  <c r="Q25" i="21"/>
  <c r="AC25" i="21"/>
  <c r="E35" i="21"/>
  <c r="AC35" i="21"/>
  <c r="E36" i="21"/>
  <c r="AC36" i="21"/>
  <c r="AC37" i="21"/>
  <c r="AG38" i="21"/>
  <c r="AG3" i="21"/>
  <c r="E9" i="21"/>
  <c r="Q9" i="21"/>
  <c r="AC9" i="21"/>
  <c r="E10" i="21"/>
  <c r="Q10" i="21"/>
  <c r="AC10" i="21"/>
  <c r="Q11" i="21"/>
  <c r="K23" i="21"/>
  <c r="W23" i="21"/>
  <c r="K24" i="21"/>
  <c r="W24" i="21"/>
  <c r="K35" i="21"/>
  <c r="W35" i="21"/>
  <c r="K36" i="21"/>
  <c r="W36" i="21"/>
  <c r="J11" i="20" l="1"/>
  <c r="K11" i="20" s="1"/>
  <c r="I11" i="20"/>
  <c r="J10" i="20"/>
  <c r="K10" i="20" s="1"/>
  <c r="I10" i="20"/>
  <c r="G10" i="20"/>
  <c r="F10" i="20"/>
  <c r="E10" i="20"/>
  <c r="D10" i="20"/>
  <c r="C10" i="20"/>
  <c r="N9" i="20"/>
  <c r="O9" i="20" s="1"/>
  <c r="M9" i="20"/>
  <c r="J9" i="20"/>
  <c r="K9" i="20" s="1"/>
  <c r="I9" i="20"/>
  <c r="G9" i="20"/>
  <c r="F9" i="20"/>
  <c r="E9" i="20"/>
  <c r="D9" i="20"/>
  <c r="C9" i="20"/>
  <c r="N8" i="20"/>
  <c r="O8" i="20" s="1"/>
  <c r="M8" i="20"/>
  <c r="J8" i="20"/>
  <c r="K8" i="20" s="1"/>
  <c r="I8" i="20"/>
  <c r="N7" i="20"/>
  <c r="O7" i="20" s="1"/>
  <c r="M7" i="20"/>
  <c r="J7" i="20"/>
  <c r="K7" i="20" s="1"/>
  <c r="I7" i="20"/>
  <c r="N6" i="20"/>
  <c r="O6" i="20" s="1"/>
  <c r="M6" i="20"/>
  <c r="J6" i="20"/>
  <c r="K6" i="20" s="1"/>
  <c r="I6" i="20"/>
  <c r="N5" i="20"/>
  <c r="O5" i="20" s="1"/>
  <c r="M5" i="20"/>
  <c r="J5" i="20"/>
  <c r="K5" i="20" s="1"/>
  <c r="I5" i="20"/>
  <c r="N4" i="20"/>
  <c r="O4" i="20" s="1"/>
  <c r="M4" i="20"/>
  <c r="J4" i="20"/>
  <c r="K4" i="20" s="1"/>
  <c r="I4" i="20"/>
  <c r="N3" i="20"/>
  <c r="O3" i="20" s="1"/>
  <c r="M3" i="20"/>
  <c r="J3" i="20"/>
  <c r="K3" i="20" s="1"/>
  <c r="I3" i="20"/>
  <c r="H104" i="19" l="1"/>
  <c r="G104" i="19"/>
  <c r="F104" i="19"/>
  <c r="I104" i="19" s="1"/>
  <c r="H103" i="19"/>
  <c r="G103" i="19"/>
  <c r="F103" i="19"/>
  <c r="I103" i="19" s="1"/>
  <c r="H102" i="19"/>
  <c r="G102" i="19"/>
  <c r="F102" i="19"/>
  <c r="I102" i="19" s="1"/>
  <c r="H101" i="19"/>
  <c r="G101" i="19"/>
  <c r="F101" i="19"/>
  <c r="I101" i="19" s="1"/>
  <c r="H100" i="19"/>
  <c r="G100" i="19"/>
  <c r="F100" i="19"/>
  <c r="I100" i="19" s="1"/>
  <c r="H99" i="19"/>
  <c r="G99" i="19"/>
  <c r="F99" i="19"/>
  <c r="I99" i="19" s="1"/>
  <c r="H98" i="19"/>
  <c r="G98" i="19"/>
  <c r="F98" i="19"/>
  <c r="I98" i="19" s="1"/>
  <c r="H97" i="19"/>
  <c r="G97" i="19"/>
  <c r="F97" i="19"/>
  <c r="I97" i="19" s="1"/>
  <c r="H96" i="19"/>
  <c r="G96" i="19"/>
  <c r="F96" i="19"/>
  <c r="I96" i="19" s="1"/>
  <c r="H95" i="19"/>
  <c r="G95" i="19"/>
  <c r="F95" i="19"/>
  <c r="I95" i="19" s="1"/>
  <c r="H94" i="19"/>
  <c r="G94" i="19"/>
  <c r="F94" i="19"/>
  <c r="I94" i="19" s="1"/>
  <c r="H93" i="19"/>
  <c r="G93" i="19"/>
  <c r="F93" i="19"/>
  <c r="I93" i="19" s="1"/>
  <c r="H92" i="19"/>
  <c r="G92" i="19"/>
  <c r="F92" i="19"/>
  <c r="I92" i="19" s="1"/>
  <c r="H91" i="19"/>
  <c r="G91" i="19"/>
  <c r="F91" i="19"/>
  <c r="I91" i="19" s="1"/>
  <c r="H90" i="19"/>
  <c r="G90" i="19"/>
  <c r="F90" i="19"/>
  <c r="I90" i="19" s="1"/>
  <c r="H69" i="19"/>
  <c r="G69" i="19"/>
  <c r="F69" i="19"/>
  <c r="I69" i="19" s="1"/>
  <c r="H68" i="19"/>
  <c r="G68" i="19"/>
  <c r="F68" i="19"/>
  <c r="I68" i="19" s="1"/>
  <c r="H67" i="19"/>
  <c r="G67" i="19"/>
  <c r="F67" i="19"/>
  <c r="I67" i="19" s="1"/>
  <c r="H66" i="19"/>
  <c r="G66" i="19"/>
  <c r="F66" i="19"/>
  <c r="I66" i="19" s="1"/>
  <c r="H65" i="19"/>
  <c r="G65" i="19"/>
  <c r="F65" i="19"/>
  <c r="H64" i="19"/>
  <c r="G64" i="19"/>
  <c r="F64" i="19"/>
  <c r="H63" i="19"/>
  <c r="G63" i="19"/>
  <c r="F63" i="19"/>
  <c r="H62" i="19"/>
  <c r="G62" i="19"/>
  <c r="F62" i="19"/>
  <c r="H61" i="19"/>
  <c r="G61" i="19"/>
  <c r="F61" i="19"/>
  <c r="H60" i="19"/>
  <c r="G60" i="19"/>
  <c r="F60" i="19"/>
  <c r="H59" i="19"/>
  <c r="G59" i="19"/>
  <c r="F59" i="19"/>
  <c r="H58" i="19"/>
  <c r="G58" i="19"/>
  <c r="F58" i="19"/>
  <c r="H57" i="19"/>
  <c r="G57" i="19"/>
  <c r="F57" i="19"/>
  <c r="H56" i="19"/>
  <c r="G56" i="19"/>
  <c r="F56" i="19"/>
  <c r="H55" i="19"/>
  <c r="G55" i="19"/>
  <c r="F55" i="19"/>
  <c r="H33" i="19"/>
  <c r="G33" i="19"/>
  <c r="F33" i="19"/>
  <c r="H32" i="19"/>
  <c r="G32" i="19"/>
  <c r="F32" i="19"/>
  <c r="H31" i="19"/>
  <c r="G31" i="19"/>
  <c r="F31" i="19"/>
  <c r="H30" i="19"/>
  <c r="G30" i="19"/>
  <c r="F30" i="19"/>
  <c r="H29" i="19"/>
  <c r="G29" i="19"/>
  <c r="F29" i="19"/>
  <c r="H28" i="19"/>
  <c r="G28" i="19"/>
  <c r="F28" i="19"/>
  <c r="H27" i="19"/>
  <c r="G27" i="19"/>
  <c r="F27" i="19"/>
  <c r="H26" i="19"/>
  <c r="G26" i="19"/>
  <c r="F26" i="19"/>
  <c r="H25" i="19"/>
  <c r="G25" i="19"/>
  <c r="F25" i="19"/>
  <c r="H24" i="19"/>
  <c r="G24" i="19"/>
  <c r="F24" i="19"/>
  <c r="H23" i="19"/>
  <c r="G23" i="19"/>
  <c r="F23" i="19"/>
  <c r="H22" i="19"/>
  <c r="G22" i="19"/>
  <c r="F22" i="19"/>
  <c r="H21" i="19"/>
  <c r="G21" i="19"/>
  <c r="F21" i="19"/>
  <c r="H20" i="19"/>
  <c r="G20" i="19"/>
  <c r="F20" i="19"/>
  <c r="H19" i="19"/>
  <c r="G19" i="19"/>
  <c r="F19" i="19"/>
  <c r="I19" i="19" l="1"/>
  <c r="I20" i="19"/>
  <c r="I21" i="19"/>
  <c r="I22" i="19"/>
  <c r="I23" i="19"/>
  <c r="I24" i="19"/>
  <c r="I25" i="19"/>
  <c r="I26" i="19"/>
  <c r="I27" i="19"/>
  <c r="I28" i="19"/>
  <c r="K29" i="19"/>
  <c r="J30" i="19"/>
  <c r="L30" i="19"/>
  <c r="K31" i="19"/>
  <c r="J32" i="19"/>
  <c r="L32" i="19"/>
  <c r="K33" i="19"/>
  <c r="J55" i="19"/>
  <c r="L55" i="19"/>
  <c r="K56" i="19"/>
  <c r="J57" i="19"/>
  <c r="L57" i="19"/>
  <c r="K58" i="19"/>
  <c r="J59" i="19"/>
  <c r="L59" i="19"/>
  <c r="K60" i="19"/>
  <c r="J61" i="19"/>
  <c r="L61" i="19"/>
  <c r="K62" i="19"/>
  <c r="J63" i="19"/>
  <c r="L63" i="19"/>
  <c r="K64" i="19"/>
  <c r="J65" i="19"/>
  <c r="L65" i="19"/>
  <c r="L28" i="19"/>
  <c r="J29" i="19"/>
  <c r="L29" i="19"/>
  <c r="K30" i="19"/>
  <c r="J31" i="19"/>
  <c r="L31" i="19"/>
  <c r="K32" i="19"/>
  <c r="J33" i="19"/>
  <c r="L33" i="19"/>
  <c r="K55" i="19"/>
  <c r="J56" i="19"/>
  <c r="L56" i="19"/>
  <c r="K57" i="19"/>
  <c r="J58" i="19"/>
  <c r="L58" i="19"/>
  <c r="K59" i="19"/>
  <c r="J60" i="19"/>
  <c r="L60" i="19"/>
  <c r="K61" i="19"/>
  <c r="J62" i="19"/>
  <c r="L62" i="19"/>
  <c r="K63" i="19"/>
  <c r="J64" i="19"/>
  <c r="L64" i="19"/>
  <c r="K65" i="19"/>
  <c r="I29" i="19"/>
  <c r="I30" i="19"/>
  <c r="I31" i="19"/>
  <c r="I32" i="19"/>
  <c r="I33" i="19"/>
  <c r="I55" i="19"/>
  <c r="I56" i="19"/>
  <c r="I57" i="19"/>
  <c r="I58" i="19"/>
  <c r="I59" i="19"/>
  <c r="I60" i="19"/>
  <c r="I61" i="19"/>
  <c r="I62" i="19"/>
  <c r="I63" i="19"/>
  <c r="I64" i="19"/>
  <c r="I65" i="19"/>
  <c r="K66" i="19"/>
  <c r="L67" i="19"/>
  <c r="K68" i="19"/>
  <c r="L69" i="19"/>
  <c r="K90" i="19"/>
  <c r="L91" i="19"/>
  <c r="K92" i="19"/>
  <c r="L93" i="19"/>
  <c r="L95" i="19"/>
  <c r="L97" i="19"/>
  <c r="L99" i="19"/>
  <c r="L101" i="19"/>
  <c r="L103" i="19"/>
  <c r="L66" i="19"/>
  <c r="K67" i="19"/>
  <c r="L68" i="19"/>
  <c r="K69" i="19"/>
  <c r="L90" i="19"/>
  <c r="K91" i="19"/>
  <c r="L92" i="19"/>
  <c r="L94" i="19"/>
  <c r="L96" i="19"/>
  <c r="L98" i="19"/>
  <c r="L100" i="19"/>
  <c r="L102" i="19"/>
  <c r="L104" i="19"/>
  <c r="J66" i="19"/>
  <c r="J67" i="19"/>
  <c r="J68" i="19"/>
  <c r="J69" i="19"/>
  <c r="J90" i="19"/>
  <c r="J91" i="19"/>
  <c r="J92" i="19"/>
  <c r="K93" i="19"/>
  <c r="J93" i="19"/>
  <c r="K95" i="19"/>
  <c r="J95" i="19"/>
  <c r="K97" i="19"/>
  <c r="K99" i="19"/>
  <c r="K101" i="19"/>
  <c r="K103" i="19"/>
  <c r="K94" i="19"/>
  <c r="J94" i="19"/>
  <c r="K96" i="19"/>
  <c r="J96" i="19"/>
  <c r="K98" i="19"/>
  <c r="J98" i="19"/>
  <c r="K100" i="19"/>
  <c r="J100" i="19"/>
  <c r="K102" i="19"/>
  <c r="J102" i="19"/>
  <c r="K104" i="19"/>
  <c r="J104" i="19"/>
  <c r="N104" i="19" l="1"/>
  <c r="AF47" i="19"/>
  <c r="N102" i="19"/>
  <c r="AF41" i="19"/>
  <c r="N100" i="19"/>
  <c r="AF35" i="19"/>
  <c r="N98" i="19"/>
  <c r="AF29" i="19"/>
  <c r="N96" i="19"/>
  <c r="AF23" i="19"/>
  <c r="N94" i="19"/>
  <c r="AF17" i="19"/>
  <c r="N101" i="19"/>
  <c r="AF38" i="19"/>
  <c r="N97" i="19"/>
  <c r="AF26" i="19"/>
  <c r="N95" i="19"/>
  <c r="AF20" i="19"/>
  <c r="N93" i="19"/>
  <c r="AF14" i="19"/>
  <c r="M91" i="19"/>
  <c r="AF7" i="19"/>
  <c r="M69" i="19"/>
  <c r="AC46" i="19"/>
  <c r="M67" i="19"/>
  <c r="AC40" i="19"/>
  <c r="O104" i="19"/>
  <c r="AF48" i="19"/>
  <c r="O100" i="19"/>
  <c r="AF36" i="19"/>
  <c r="O96" i="19"/>
  <c r="AF24" i="19"/>
  <c r="O92" i="19"/>
  <c r="AF12" i="19"/>
  <c r="O90" i="19"/>
  <c r="AF6" i="19"/>
  <c r="O68" i="19"/>
  <c r="AC45" i="19"/>
  <c r="O66" i="19"/>
  <c r="AC39" i="19"/>
  <c r="O101" i="19"/>
  <c r="AF39" i="19"/>
  <c r="O97" i="19"/>
  <c r="AF27" i="19"/>
  <c r="O93" i="19"/>
  <c r="AF15" i="19"/>
  <c r="O91" i="19"/>
  <c r="AF9" i="19"/>
  <c r="O69" i="19"/>
  <c r="AC48" i="19"/>
  <c r="O67" i="19"/>
  <c r="AC42" i="19"/>
  <c r="N65" i="19"/>
  <c r="AC35" i="19"/>
  <c r="AC31" i="19"/>
  <c r="M64" i="19"/>
  <c r="O62" i="19"/>
  <c r="AC27" i="19"/>
  <c r="N61" i="19"/>
  <c r="AC23" i="19"/>
  <c r="M60" i="19"/>
  <c r="AC19" i="19"/>
  <c r="O58" i="19"/>
  <c r="AC15" i="19"/>
  <c r="N57" i="19"/>
  <c r="AC11" i="19"/>
  <c r="M56" i="19"/>
  <c r="AC7" i="19"/>
  <c r="Y48" i="19"/>
  <c r="O33" i="19"/>
  <c r="Y44" i="19"/>
  <c r="N32" i="19"/>
  <c r="Y40" i="19"/>
  <c r="M31" i="19"/>
  <c r="Y36" i="19"/>
  <c r="O29" i="19"/>
  <c r="Y33" i="19"/>
  <c r="O28" i="19"/>
  <c r="AC34" i="19"/>
  <c r="M65" i="19"/>
  <c r="AC30" i="19"/>
  <c r="O63" i="19"/>
  <c r="N62" i="19"/>
  <c r="AC26" i="19"/>
  <c r="M61" i="19"/>
  <c r="AC22" i="19"/>
  <c r="O59" i="19"/>
  <c r="AC18" i="19"/>
  <c r="N58" i="19"/>
  <c r="AC14" i="19"/>
  <c r="M57" i="19"/>
  <c r="AC10" i="19"/>
  <c r="O55" i="19"/>
  <c r="AC6" i="19"/>
  <c r="Y47" i="19"/>
  <c r="N33" i="19"/>
  <c r="Y43" i="19"/>
  <c r="M32" i="19"/>
  <c r="Y39" i="19"/>
  <c r="O30" i="19"/>
  <c r="Y35" i="19"/>
  <c r="N29" i="19"/>
  <c r="J103" i="19"/>
  <c r="J101" i="19"/>
  <c r="J99" i="19"/>
  <c r="J97" i="19"/>
  <c r="L27" i="19"/>
  <c r="K26" i="19"/>
  <c r="J25" i="19"/>
  <c r="L23" i="19"/>
  <c r="K22" i="19"/>
  <c r="J19" i="19"/>
  <c r="K27" i="19"/>
  <c r="J26" i="19"/>
  <c r="L24" i="19"/>
  <c r="K23" i="19"/>
  <c r="J22" i="19"/>
  <c r="L20" i="19"/>
  <c r="K19" i="19"/>
  <c r="K20" i="19"/>
  <c r="M104" i="19"/>
  <c r="AF46" i="19"/>
  <c r="M102" i="19"/>
  <c r="AF40" i="19"/>
  <c r="M100" i="19"/>
  <c r="AF34" i="19"/>
  <c r="M98" i="19"/>
  <c r="AF28" i="19"/>
  <c r="M96" i="19"/>
  <c r="AF22" i="19"/>
  <c r="M94" i="19"/>
  <c r="AF16" i="19"/>
  <c r="N103" i="19"/>
  <c r="AF44" i="19"/>
  <c r="N99" i="19"/>
  <c r="AF32" i="19"/>
  <c r="M95" i="19"/>
  <c r="AF19" i="19"/>
  <c r="M93" i="19"/>
  <c r="AF13" i="19"/>
  <c r="M92" i="19"/>
  <c r="AF10" i="19"/>
  <c r="M90" i="19"/>
  <c r="AF4" i="19"/>
  <c r="M68" i="19"/>
  <c r="AC43" i="19"/>
  <c r="M66" i="19"/>
  <c r="AC37" i="19"/>
  <c r="O102" i="19"/>
  <c r="AF42" i="19"/>
  <c r="O98" i="19"/>
  <c r="AF30" i="19"/>
  <c r="O94" i="19"/>
  <c r="AF18" i="19"/>
  <c r="N91" i="19"/>
  <c r="AF8" i="19"/>
  <c r="N69" i="19"/>
  <c r="AC47" i="19"/>
  <c r="N67" i="19"/>
  <c r="AC41" i="19"/>
  <c r="O103" i="19"/>
  <c r="AF45" i="19"/>
  <c r="O99" i="19"/>
  <c r="AF33" i="19"/>
  <c r="O95" i="19"/>
  <c r="AF21" i="19"/>
  <c r="N92" i="19"/>
  <c r="AF11" i="19"/>
  <c r="N90" i="19"/>
  <c r="AF5" i="19"/>
  <c r="N68" i="19"/>
  <c r="AC44" i="19"/>
  <c r="N66" i="19"/>
  <c r="AC38" i="19"/>
  <c r="AC33" i="19"/>
  <c r="O64" i="19"/>
  <c r="N63" i="19"/>
  <c r="AC29" i="19"/>
  <c r="M62" i="19"/>
  <c r="AC25" i="19"/>
  <c r="O60" i="19"/>
  <c r="AC21" i="19"/>
  <c r="N59" i="19"/>
  <c r="AC17" i="19"/>
  <c r="M58" i="19"/>
  <c r="AC13" i="19"/>
  <c r="O56" i="19"/>
  <c r="AC9" i="19"/>
  <c r="N55" i="19"/>
  <c r="AC5" i="19"/>
  <c r="Y46" i="19"/>
  <c r="M33" i="19"/>
  <c r="Y42" i="19"/>
  <c r="O31" i="19"/>
  <c r="Y38" i="19"/>
  <c r="N30" i="19"/>
  <c r="Y34" i="19"/>
  <c r="M29" i="19"/>
  <c r="AC36" i="19"/>
  <c r="O65" i="19"/>
  <c r="N64" i="19"/>
  <c r="AC32" i="19"/>
  <c r="AC28" i="19"/>
  <c r="M63" i="19"/>
  <c r="O61" i="19"/>
  <c r="AC24" i="19"/>
  <c r="N60" i="19"/>
  <c r="AC20" i="19"/>
  <c r="M59" i="19"/>
  <c r="AC16" i="19"/>
  <c r="O57" i="19"/>
  <c r="AC12" i="19"/>
  <c r="N56" i="19"/>
  <c r="AC8" i="19"/>
  <c r="M55" i="19"/>
  <c r="AC4" i="19"/>
  <c r="Y45" i="19"/>
  <c r="O32" i="19"/>
  <c r="Y41" i="19"/>
  <c r="N31" i="19"/>
  <c r="Y37" i="19"/>
  <c r="M30" i="19"/>
  <c r="K28" i="19"/>
  <c r="J27" i="19"/>
  <c r="L25" i="19"/>
  <c r="K24" i="19"/>
  <c r="J23" i="19"/>
  <c r="J21" i="19"/>
  <c r="J28" i="19"/>
  <c r="L26" i="19"/>
  <c r="K25" i="19"/>
  <c r="J24" i="19"/>
  <c r="L22" i="19"/>
  <c r="K21" i="19"/>
  <c r="J20" i="19"/>
  <c r="L21" i="19"/>
  <c r="L19" i="19"/>
  <c r="Y6" i="19" l="1"/>
  <c r="O19" i="19"/>
  <c r="Y7" i="19"/>
  <c r="M20" i="19"/>
  <c r="N25" i="19"/>
  <c r="Y23" i="19"/>
  <c r="Y16" i="19"/>
  <c r="M23" i="19"/>
  <c r="Y32" i="19"/>
  <c r="N28" i="19"/>
  <c r="T59" i="19"/>
  <c r="R59" i="19"/>
  <c r="P59" i="19"/>
  <c r="U59" i="19"/>
  <c r="S59" i="19"/>
  <c r="Q59" i="19"/>
  <c r="T58" i="19"/>
  <c r="R58" i="19"/>
  <c r="P58" i="19"/>
  <c r="U58" i="19"/>
  <c r="S58" i="19"/>
  <c r="Q58" i="19"/>
  <c r="U68" i="19"/>
  <c r="S68" i="19"/>
  <c r="Q68" i="19"/>
  <c r="T68" i="19"/>
  <c r="R68" i="19"/>
  <c r="P68" i="19"/>
  <c r="U90" i="19"/>
  <c r="S90" i="19"/>
  <c r="Q90" i="19"/>
  <c r="T90" i="19"/>
  <c r="R90" i="19"/>
  <c r="P90" i="19"/>
  <c r="U93" i="19"/>
  <c r="S93" i="19"/>
  <c r="Q93" i="19"/>
  <c r="T93" i="19"/>
  <c r="P93" i="19"/>
  <c r="R93" i="19"/>
  <c r="U94" i="19"/>
  <c r="S94" i="19"/>
  <c r="Q94" i="19"/>
  <c r="R94" i="19"/>
  <c r="T94" i="19"/>
  <c r="P94" i="19"/>
  <c r="U98" i="19"/>
  <c r="S98" i="19"/>
  <c r="Q98" i="19"/>
  <c r="R98" i="19"/>
  <c r="T98" i="19"/>
  <c r="P98" i="19"/>
  <c r="Y21" i="19"/>
  <c r="O24" i="19"/>
  <c r="Y12" i="19"/>
  <c r="O21" i="19"/>
  <c r="N21" i="19"/>
  <c r="Y11" i="19"/>
  <c r="Y19" i="19"/>
  <c r="M24" i="19"/>
  <c r="Y27" i="19"/>
  <c r="O26" i="19"/>
  <c r="Y10" i="19"/>
  <c r="M21" i="19"/>
  <c r="N24" i="19"/>
  <c r="Y20" i="19"/>
  <c r="Y28" i="19"/>
  <c r="M27" i="19"/>
  <c r="T30" i="19"/>
  <c r="R30" i="19"/>
  <c r="P30" i="19"/>
  <c r="U30" i="19"/>
  <c r="S30" i="19"/>
  <c r="Q30" i="19"/>
  <c r="T63" i="19"/>
  <c r="R63" i="19"/>
  <c r="P63" i="19"/>
  <c r="U63" i="19"/>
  <c r="S63" i="19"/>
  <c r="Q63" i="19"/>
  <c r="T29" i="19"/>
  <c r="R29" i="19"/>
  <c r="P29" i="19"/>
  <c r="U29" i="19"/>
  <c r="S29" i="19"/>
  <c r="Q29" i="19"/>
  <c r="T33" i="19"/>
  <c r="R33" i="19"/>
  <c r="P33" i="19"/>
  <c r="U33" i="19"/>
  <c r="S33" i="19"/>
  <c r="Q33" i="19"/>
  <c r="N20" i="19"/>
  <c r="Y8" i="19"/>
  <c r="Y9" i="19"/>
  <c r="O20" i="19"/>
  <c r="N23" i="19"/>
  <c r="Y17" i="19"/>
  <c r="Y25" i="19"/>
  <c r="M26" i="19"/>
  <c r="Y4" i="19"/>
  <c r="M19" i="19"/>
  <c r="Y18" i="19"/>
  <c r="O23" i="19"/>
  <c r="Y26" i="19"/>
  <c r="N26" i="19"/>
  <c r="M97" i="19"/>
  <c r="AF25" i="19"/>
  <c r="M101" i="19"/>
  <c r="AF37" i="19"/>
  <c r="T32" i="19"/>
  <c r="R32" i="19"/>
  <c r="P32" i="19"/>
  <c r="U32" i="19"/>
  <c r="S32" i="19"/>
  <c r="Q32" i="19"/>
  <c r="U65" i="19"/>
  <c r="S65" i="19"/>
  <c r="T65" i="19"/>
  <c r="R65" i="19"/>
  <c r="P65" i="19"/>
  <c r="Q65" i="19"/>
  <c r="T31" i="19"/>
  <c r="R31" i="19"/>
  <c r="P31" i="19"/>
  <c r="U31" i="19"/>
  <c r="S31" i="19"/>
  <c r="Q31" i="19"/>
  <c r="T64" i="19"/>
  <c r="R64" i="19"/>
  <c r="P64" i="19"/>
  <c r="U64" i="19"/>
  <c r="S64" i="19"/>
  <c r="Q64" i="19"/>
  <c r="Y15" i="19"/>
  <c r="O22" i="19"/>
  <c r="Y31" i="19"/>
  <c r="M28" i="19"/>
  <c r="Y24" i="19"/>
  <c r="O25" i="19"/>
  <c r="T55" i="19"/>
  <c r="R55" i="19"/>
  <c r="P55" i="19"/>
  <c r="U55" i="19"/>
  <c r="S55" i="19"/>
  <c r="Q55" i="19"/>
  <c r="T62" i="19"/>
  <c r="R62" i="19"/>
  <c r="P62" i="19"/>
  <c r="U62" i="19"/>
  <c r="S62" i="19"/>
  <c r="Q62" i="19"/>
  <c r="U66" i="19"/>
  <c r="S66" i="19"/>
  <c r="Q66" i="19"/>
  <c r="T66" i="19"/>
  <c r="R66" i="19"/>
  <c r="P66" i="19"/>
  <c r="U92" i="19"/>
  <c r="S92" i="19"/>
  <c r="Q92" i="19"/>
  <c r="T92" i="19"/>
  <c r="R92" i="19"/>
  <c r="P92" i="19"/>
  <c r="U95" i="19"/>
  <c r="S95" i="19"/>
  <c r="Q95" i="19"/>
  <c r="T95" i="19"/>
  <c r="P95" i="19"/>
  <c r="R95" i="19"/>
  <c r="U96" i="19"/>
  <c r="S96" i="19"/>
  <c r="Q96" i="19"/>
  <c r="R96" i="19"/>
  <c r="T96" i="19"/>
  <c r="P96" i="19"/>
  <c r="U100" i="19"/>
  <c r="S100" i="19"/>
  <c r="Q100" i="19"/>
  <c r="R100" i="19"/>
  <c r="T100" i="19"/>
  <c r="P100" i="19"/>
  <c r="U102" i="19"/>
  <c r="S102" i="19"/>
  <c r="Q102" i="19"/>
  <c r="R102" i="19"/>
  <c r="T102" i="19"/>
  <c r="P102" i="19"/>
  <c r="U104" i="19"/>
  <c r="S104" i="19"/>
  <c r="Q104" i="19"/>
  <c r="T104" i="19"/>
  <c r="R104" i="19"/>
  <c r="P104" i="19"/>
  <c r="N19" i="19"/>
  <c r="Y5" i="19"/>
  <c r="Y13" i="19"/>
  <c r="M22" i="19"/>
  <c r="Y29" i="19"/>
  <c r="N27" i="19"/>
  <c r="N22" i="19"/>
  <c r="Y14" i="19"/>
  <c r="Y22" i="19"/>
  <c r="M25" i="19"/>
  <c r="Y30" i="19"/>
  <c r="O27" i="19"/>
  <c r="M99" i="19"/>
  <c r="AF31" i="19"/>
  <c r="M103" i="19"/>
  <c r="AF43" i="19"/>
  <c r="Z39" i="19"/>
  <c r="Z47" i="19"/>
  <c r="T57" i="19"/>
  <c r="R57" i="19"/>
  <c r="P57" i="19"/>
  <c r="U57" i="19"/>
  <c r="S57" i="19"/>
  <c r="Q57" i="19"/>
  <c r="T61" i="19"/>
  <c r="R61" i="19"/>
  <c r="P61" i="19"/>
  <c r="U61" i="19"/>
  <c r="S61" i="19"/>
  <c r="Q61" i="19"/>
  <c r="Z36" i="19"/>
  <c r="Z44" i="19"/>
  <c r="Z48" i="19"/>
  <c r="T56" i="19"/>
  <c r="R56" i="19"/>
  <c r="P56" i="19"/>
  <c r="U56" i="19"/>
  <c r="S56" i="19"/>
  <c r="Q56" i="19"/>
  <c r="T60" i="19"/>
  <c r="R60" i="19"/>
  <c r="P60" i="19"/>
  <c r="U60" i="19"/>
  <c r="S60" i="19"/>
  <c r="Q60" i="19"/>
  <c r="U67" i="19"/>
  <c r="S67" i="19"/>
  <c r="Q67" i="19"/>
  <c r="T67" i="19"/>
  <c r="R67" i="19"/>
  <c r="P67" i="19"/>
  <c r="U69" i="19"/>
  <c r="S69" i="19"/>
  <c r="Q69" i="19"/>
  <c r="T69" i="19"/>
  <c r="R69" i="19"/>
  <c r="P69" i="19"/>
  <c r="U91" i="19"/>
  <c r="S91" i="19"/>
  <c r="Q91" i="19"/>
  <c r="T91" i="19"/>
  <c r="R91" i="19"/>
  <c r="P91" i="19"/>
  <c r="Z14" i="19" l="1"/>
  <c r="Z38" i="19"/>
  <c r="Z45" i="19"/>
  <c r="Z40" i="19"/>
  <c r="Z33" i="19"/>
  <c r="Z43" i="19"/>
  <c r="Z35" i="19"/>
  <c r="U103" i="19"/>
  <c r="S103" i="19"/>
  <c r="Q103" i="19"/>
  <c r="T103" i="19"/>
  <c r="P103" i="19"/>
  <c r="R103" i="19"/>
  <c r="U99" i="19"/>
  <c r="S99" i="19"/>
  <c r="Q99" i="19"/>
  <c r="T99" i="19"/>
  <c r="P99" i="19"/>
  <c r="R99" i="19"/>
  <c r="Z30" i="19"/>
  <c r="Z22" i="19"/>
  <c r="Z29" i="19"/>
  <c r="Z13" i="19"/>
  <c r="T28" i="19"/>
  <c r="R28" i="19"/>
  <c r="P28" i="19"/>
  <c r="U28" i="19"/>
  <c r="S28" i="19"/>
  <c r="Q28" i="19"/>
  <c r="T19" i="19"/>
  <c r="R19" i="19"/>
  <c r="P19" i="19"/>
  <c r="U19" i="19"/>
  <c r="S19" i="19"/>
  <c r="Q19" i="19"/>
  <c r="T26" i="19"/>
  <c r="R26" i="19"/>
  <c r="P26" i="19"/>
  <c r="U26" i="19"/>
  <c r="S26" i="19"/>
  <c r="Q26" i="19"/>
  <c r="Z17" i="19"/>
  <c r="Z8" i="19"/>
  <c r="T27" i="19"/>
  <c r="R27" i="19"/>
  <c r="P27" i="19"/>
  <c r="U27" i="19"/>
  <c r="S27" i="19"/>
  <c r="Q27" i="19"/>
  <c r="Z20" i="19"/>
  <c r="T21" i="19"/>
  <c r="R21" i="19"/>
  <c r="P21" i="19"/>
  <c r="U21" i="19"/>
  <c r="S21" i="19"/>
  <c r="Q21" i="19"/>
  <c r="T24" i="19"/>
  <c r="R24" i="19"/>
  <c r="P24" i="19"/>
  <c r="U24" i="19"/>
  <c r="S24" i="19"/>
  <c r="Q24" i="19"/>
  <c r="Z11" i="19"/>
  <c r="Z46" i="19"/>
  <c r="T23" i="19"/>
  <c r="R23" i="19"/>
  <c r="P23" i="19"/>
  <c r="U23" i="19"/>
  <c r="S23" i="19"/>
  <c r="Q23" i="19"/>
  <c r="Z23" i="19"/>
  <c r="T20" i="19"/>
  <c r="R20" i="19"/>
  <c r="P20" i="19"/>
  <c r="U20" i="19"/>
  <c r="S20" i="19"/>
  <c r="Q20" i="19"/>
  <c r="T25" i="19"/>
  <c r="R25" i="19"/>
  <c r="P25" i="19"/>
  <c r="U25" i="19"/>
  <c r="S25" i="19"/>
  <c r="Q25" i="19"/>
  <c r="T22" i="19"/>
  <c r="R22" i="19"/>
  <c r="P22" i="19"/>
  <c r="U22" i="19"/>
  <c r="S22" i="19"/>
  <c r="Q22" i="19"/>
  <c r="Z5" i="19"/>
  <c r="Z42" i="19"/>
  <c r="Z41" i="19"/>
  <c r="Z24" i="19"/>
  <c r="Z31" i="19"/>
  <c r="Z15" i="19"/>
  <c r="U101" i="19"/>
  <c r="S101" i="19"/>
  <c r="Q101" i="19"/>
  <c r="T101" i="19"/>
  <c r="P101" i="19"/>
  <c r="R101" i="19"/>
  <c r="U97" i="19"/>
  <c r="S97" i="19"/>
  <c r="Q97" i="19"/>
  <c r="T97" i="19"/>
  <c r="P97" i="19"/>
  <c r="R97" i="19"/>
  <c r="Z26" i="19"/>
  <c r="Z18" i="19"/>
  <c r="Z4" i="19"/>
  <c r="Z25" i="19"/>
  <c r="Z9" i="19"/>
  <c r="Z28" i="19"/>
  <c r="Z10" i="19"/>
  <c r="Z27" i="19"/>
  <c r="Z19" i="19"/>
  <c r="Z12" i="19"/>
  <c r="Z21" i="19"/>
  <c r="Z34" i="19"/>
  <c r="Z37" i="19"/>
  <c r="Z32" i="19"/>
  <c r="Z16" i="19"/>
  <c r="Z7" i="19"/>
  <c r="Z6" i="19"/>
  <c r="V11" i="16" l="1"/>
  <c r="W11" i="16" s="1"/>
  <c r="V65" i="16"/>
  <c r="W65" i="16" s="1"/>
  <c r="V64" i="16"/>
  <c r="W64" i="16" s="1"/>
  <c r="V63" i="16"/>
  <c r="W63" i="16" s="1"/>
  <c r="V62" i="16"/>
  <c r="W62" i="16" s="1"/>
  <c r="V61" i="16"/>
  <c r="W61" i="16" s="1"/>
  <c r="V60" i="16"/>
  <c r="W60" i="16" s="1"/>
  <c r="V59" i="16"/>
  <c r="W59" i="16" s="1"/>
  <c r="V58" i="16"/>
  <c r="W58" i="16" s="1"/>
  <c r="V57" i="16"/>
  <c r="W57" i="16" s="1"/>
  <c r="V56" i="16"/>
  <c r="W56" i="16" s="1"/>
  <c r="V55" i="16"/>
  <c r="W55" i="16" s="1"/>
  <c r="V54" i="16"/>
  <c r="W54" i="16" s="1"/>
  <c r="V53" i="16"/>
  <c r="W53" i="16" s="1"/>
  <c r="V52" i="16"/>
  <c r="W52" i="16" s="1"/>
  <c r="V46" i="16"/>
  <c r="W46" i="16" s="1"/>
  <c r="V45" i="16"/>
  <c r="W45" i="16" s="1"/>
  <c r="V44" i="16"/>
  <c r="W44" i="16" s="1"/>
  <c r="V43" i="16"/>
  <c r="W43" i="16" s="1"/>
  <c r="V42" i="16"/>
  <c r="W42" i="16" s="1"/>
  <c r="V41" i="16"/>
  <c r="W41" i="16" s="1"/>
  <c r="V40" i="16"/>
  <c r="W40" i="16" s="1"/>
  <c r="V39" i="16"/>
  <c r="W39" i="16" s="1"/>
  <c r="V38" i="16"/>
  <c r="W38" i="16" s="1"/>
  <c r="V37" i="16"/>
  <c r="W37" i="16" s="1"/>
  <c r="V36" i="16"/>
  <c r="W36" i="16" s="1"/>
  <c r="V35" i="16"/>
  <c r="W35" i="16" s="1"/>
  <c r="V29" i="16"/>
  <c r="W29" i="16" s="1"/>
  <c r="V28" i="16"/>
  <c r="W28" i="16" s="1"/>
  <c r="V27" i="16"/>
  <c r="W27" i="16" s="1"/>
  <c r="V26" i="16"/>
  <c r="W26" i="16" s="1"/>
  <c r="V25" i="16"/>
  <c r="W25" i="16" s="1"/>
  <c r="V24" i="16"/>
  <c r="W24" i="16" s="1"/>
  <c r="V23" i="16"/>
  <c r="W23" i="16" s="1"/>
  <c r="V17" i="16"/>
  <c r="W17" i="16" s="1"/>
  <c r="V16" i="16"/>
  <c r="W16" i="16" s="1"/>
  <c r="V15" i="16"/>
  <c r="W15" i="16" s="1"/>
  <c r="V14" i="16"/>
  <c r="W14" i="16" s="1"/>
  <c r="V13" i="16"/>
  <c r="W13" i="16" s="1"/>
  <c r="V12" i="16"/>
  <c r="W12" i="16" s="1"/>
  <c r="V5" i="16"/>
  <c r="W5" i="16" s="1"/>
  <c r="V4" i="16"/>
  <c r="W4" i="16" s="1"/>
  <c r="V3" i="16"/>
  <c r="W3" i="16" s="1"/>
  <c r="K30" i="7" l="1"/>
  <c r="J30" i="7"/>
  <c r="I30" i="7"/>
  <c r="H30" i="7"/>
  <c r="G30" i="7"/>
  <c r="F30" i="7"/>
  <c r="E30" i="7"/>
  <c r="D30" i="7"/>
  <c r="C30" i="7"/>
  <c r="K29" i="7"/>
  <c r="J29" i="7"/>
  <c r="I29" i="7"/>
  <c r="H29" i="7"/>
  <c r="G29" i="7"/>
  <c r="F29" i="7"/>
  <c r="E29" i="7"/>
  <c r="D29" i="7"/>
  <c r="C29" i="7"/>
  <c r="K28" i="7"/>
  <c r="J28" i="7"/>
  <c r="I28" i="7"/>
  <c r="H28" i="7"/>
  <c r="G28" i="7"/>
  <c r="F28" i="7"/>
  <c r="E28" i="7"/>
  <c r="D28" i="7"/>
  <c r="C28" i="7"/>
  <c r="K27" i="7"/>
  <c r="J27" i="7"/>
  <c r="I27" i="7"/>
  <c r="H27" i="7"/>
  <c r="G27" i="7"/>
  <c r="F27" i="7"/>
  <c r="E27" i="7"/>
  <c r="D27" i="7"/>
  <c r="C27" i="7"/>
  <c r="B30" i="7"/>
  <c r="B29" i="7"/>
  <c r="B28" i="7"/>
  <c r="B27" i="7"/>
  <c r="S68" i="16" l="1"/>
  <c r="R68" i="16"/>
  <c r="Q68" i="16"/>
  <c r="P68" i="16"/>
  <c r="O68" i="16"/>
  <c r="N68" i="16"/>
  <c r="M68" i="16"/>
  <c r="L68" i="16"/>
  <c r="S67" i="16"/>
  <c r="R67" i="16"/>
  <c r="Q67" i="16"/>
  <c r="P67" i="16"/>
  <c r="O67" i="16"/>
  <c r="N67" i="16"/>
  <c r="M67" i="16"/>
  <c r="L67" i="16"/>
  <c r="S66" i="16"/>
  <c r="R66" i="16"/>
  <c r="Q66" i="16"/>
  <c r="P66" i="16"/>
  <c r="O66" i="16"/>
  <c r="N66" i="16"/>
  <c r="M66" i="16"/>
  <c r="L66" i="16"/>
  <c r="K68" i="16"/>
  <c r="K67" i="16"/>
  <c r="K66" i="16"/>
  <c r="S49" i="16"/>
  <c r="R49" i="16"/>
  <c r="Q49" i="16"/>
  <c r="P49" i="16"/>
  <c r="O49" i="16"/>
  <c r="N49" i="16"/>
  <c r="M49" i="16"/>
  <c r="L49" i="16"/>
  <c r="S48" i="16"/>
  <c r="R48" i="16"/>
  <c r="Q48" i="16"/>
  <c r="P48" i="16"/>
  <c r="O48" i="16"/>
  <c r="N48" i="16"/>
  <c r="M48" i="16"/>
  <c r="L48" i="16"/>
  <c r="S47" i="16"/>
  <c r="R47" i="16"/>
  <c r="Q47" i="16"/>
  <c r="P47" i="16"/>
  <c r="O47" i="16"/>
  <c r="N47" i="16"/>
  <c r="M47" i="16"/>
  <c r="L47" i="16"/>
  <c r="K49" i="16"/>
  <c r="K48" i="16"/>
  <c r="K47" i="16"/>
  <c r="S32" i="16"/>
  <c r="R32" i="16"/>
  <c r="Q32" i="16"/>
  <c r="P32" i="16"/>
  <c r="O32" i="16"/>
  <c r="N32" i="16"/>
  <c r="M32" i="16"/>
  <c r="L32" i="16"/>
  <c r="S31" i="16"/>
  <c r="R31" i="16"/>
  <c r="Q31" i="16"/>
  <c r="P31" i="16"/>
  <c r="O31" i="16"/>
  <c r="N31" i="16"/>
  <c r="M31" i="16"/>
  <c r="L31" i="16"/>
  <c r="S30" i="16"/>
  <c r="R30" i="16"/>
  <c r="Q30" i="16"/>
  <c r="P30" i="16"/>
  <c r="O30" i="16"/>
  <c r="N30" i="16"/>
  <c r="M30" i="16"/>
  <c r="L30" i="16"/>
  <c r="K32" i="16"/>
  <c r="K31" i="16"/>
  <c r="K30" i="16"/>
  <c r="S20" i="16"/>
  <c r="R20" i="16"/>
  <c r="Q20" i="16"/>
  <c r="P20" i="16"/>
  <c r="O20" i="16"/>
  <c r="N20" i="16"/>
  <c r="M20" i="16"/>
  <c r="L20" i="16"/>
  <c r="S19" i="16"/>
  <c r="R19" i="16"/>
  <c r="Q19" i="16"/>
  <c r="P19" i="16"/>
  <c r="O19" i="16"/>
  <c r="N19" i="16"/>
  <c r="M19" i="16"/>
  <c r="L19" i="16"/>
  <c r="S18" i="16"/>
  <c r="R18" i="16"/>
  <c r="Q18" i="16"/>
  <c r="P18" i="16"/>
  <c r="O18" i="16"/>
  <c r="N18" i="16"/>
  <c r="M18" i="16"/>
  <c r="L18" i="16"/>
  <c r="K20" i="16"/>
  <c r="K19" i="16"/>
  <c r="K18" i="16"/>
  <c r="S8" i="16"/>
  <c r="R8" i="16"/>
  <c r="Q8" i="16"/>
  <c r="P8" i="16"/>
  <c r="O8" i="16"/>
  <c r="N8" i="16"/>
  <c r="M8" i="16"/>
  <c r="L8" i="16"/>
  <c r="S7" i="16"/>
  <c r="R7" i="16"/>
  <c r="Q7" i="16"/>
  <c r="P7" i="16"/>
  <c r="O7" i="16"/>
  <c r="N7" i="16"/>
  <c r="M7" i="16"/>
  <c r="L7" i="16"/>
  <c r="S6" i="16"/>
  <c r="R6" i="16"/>
  <c r="Q6" i="16"/>
  <c r="P6" i="16"/>
  <c r="O6" i="16"/>
  <c r="N6" i="16"/>
  <c r="M6" i="16"/>
  <c r="L6" i="16"/>
  <c r="G421" i="16"/>
  <c r="G420" i="16"/>
  <c r="G410" i="16"/>
  <c r="G409" i="16"/>
  <c r="G408" i="16"/>
  <c r="G418" i="16"/>
  <c r="G417" i="16"/>
  <c r="G416" i="16"/>
  <c r="G415" i="16"/>
  <c r="G414" i="16"/>
  <c r="G413" i="16"/>
  <c r="G412" i="16"/>
  <c r="G442" i="16"/>
  <c r="G441" i="16"/>
  <c r="G440" i="16"/>
  <c r="G439" i="16"/>
  <c r="G438" i="16"/>
  <c r="G437" i="16"/>
  <c r="G434" i="16"/>
  <c r="G433" i="16"/>
  <c r="G432" i="16"/>
  <c r="G431" i="16"/>
  <c r="G430" i="16"/>
  <c r="G429" i="16"/>
  <c r="G428" i="16"/>
  <c r="G427" i="16"/>
  <c r="G426" i="16"/>
  <c r="G425" i="16"/>
  <c r="G424" i="16"/>
  <c r="G423" i="16"/>
  <c r="G377" i="16"/>
  <c r="G376" i="16"/>
  <c r="G375" i="16"/>
  <c r="G374" i="16"/>
  <c r="G364" i="16"/>
  <c r="G363" i="16"/>
  <c r="G362" i="16"/>
  <c r="G372" i="16"/>
  <c r="G371" i="16"/>
  <c r="G370" i="16"/>
  <c r="G369" i="16"/>
  <c r="G368" i="16"/>
  <c r="G367" i="16"/>
  <c r="G366" i="16"/>
  <c r="G402" i="16"/>
  <c r="G401" i="16"/>
  <c r="G400" i="16"/>
  <c r="G399" i="16"/>
  <c r="G398" i="16"/>
  <c r="G397" i="16"/>
  <c r="G396" i="16"/>
  <c r="G395" i="16"/>
  <c r="G394" i="16"/>
  <c r="G393" i="16"/>
  <c r="G392" i="16"/>
  <c r="G390" i="16"/>
  <c r="G389" i="16"/>
  <c r="G388" i="16"/>
  <c r="G387" i="16"/>
  <c r="G386" i="16"/>
  <c r="G385" i="16"/>
  <c r="G384" i="16"/>
  <c r="G383" i="16"/>
  <c r="G382" i="16"/>
  <c r="G381" i="16"/>
  <c r="G380" i="16"/>
  <c r="G379" i="16"/>
  <c r="G327" i="16"/>
  <c r="G326" i="16"/>
  <c r="G325" i="16"/>
  <c r="G324" i="16"/>
  <c r="G323" i="16"/>
  <c r="G322" i="16"/>
  <c r="G321" i="16"/>
  <c r="G311" i="16"/>
  <c r="G310" i="16"/>
  <c r="G309" i="16"/>
  <c r="G319" i="16"/>
  <c r="G318" i="16"/>
  <c r="G317" i="16"/>
  <c r="G316" i="16"/>
  <c r="G315" i="16"/>
  <c r="G314" i="16"/>
  <c r="G313" i="16"/>
  <c r="G356" i="16"/>
  <c r="G355" i="16"/>
  <c r="G354" i="16"/>
  <c r="G353" i="16"/>
  <c r="G352" i="16"/>
  <c r="G351" i="16"/>
  <c r="G350" i="16"/>
  <c r="G349" i="16"/>
  <c r="G348" i="16"/>
  <c r="G347" i="16"/>
  <c r="G346" i="16"/>
  <c r="G345" i="16"/>
  <c r="G344" i="16"/>
  <c r="G343" i="16"/>
  <c r="G340" i="16"/>
  <c r="G339" i="16"/>
  <c r="G338" i="16"/>
  <c r="G337" i="16"/>
  <c r="G336" i="16"/>
  <c r="G335" i="16"/>
  <c r="G334" i="16"/>
  <c r="G333" i="16"/>
  <c r="G332" i="16"/>
  <c r="G331" i="16"/>
  <c r="G330" i="16"/>
  <c r="G329" i="16"/>
  <c r="G276" i="16"/>
  <c r="G275" i="16"/>
  <c r="G274" i="16"/>
  <c r="G273" i="16"/>
  <c r="G272" i="16"/>
  <c r="G271" i="16"/>
  <c r="G270" i="16"/>
  <c r="G260" i="16"/>
  <c r="G259" i="16"/>
  <c r="G258" i="16"/>
  <c r="G268" i="16"/>
  <c r="G267" i="16"/>
  <c r="G266" i="16"/>
  <c r="G265" i="16"/>
  <c r="G264" i="16"/>
  <c r="G263" i="16"/>
  <c r="G262" i="16"/>
  <c r="G304" i="16"/>
  <c r="G303" i="16"/>
  <c r="G302" i="16"/>
  <c r="G301" i="16"/>
  <c r="G300" i="16"/>
  <c r="G299" i="16"/>
  <c r="G298" i="16"/>
  <c r="G297" i="16"/>
  <c r="G296" i="16"/>
  <c r="G295" i="16"/>
  <c r="G294" i="16"/>
  <c r="G293" i="16"/>
  <c r="G292" i="16"/>
  <c r="G291" i="16"/>
  <c r="G289" i="16"/>
  <c r="G288" i="16"/>
  <c r="G287" i="16"/>
  <c r="G286" i="16"/>
  <c r="G285" i="16"/>
  <c r="G284" i="16"/>
  <c r="G283" i="16"/>
  <c r="G282" i="16"/>
  <c r="G281" i="16"/>
  <c r="G280" i="16"/>
  <c r="G279" i="16"/>
  <c r="G278" i="16"/>
  <c r="G227" i="16"/>
  <c r="G226" i="16"/>
  <c r="G225" i="16"/>
  <c r="G224" i="16"/>
  <c r="G223" i="16"/>
  <c r="G222" i="16"/>
  <c r="G221" i="16"/>
  <c r="G211" i="16"/>
  <c r="G210" i="16"/>
  <c r="G209" i="16"/>
  <c r="G219" i="16"/>
  <c r="G218" i="16"/>
  <c r="G217" i="16"/>
  <c r="G216" i="16"/>
  <c r="G215" i="16"/>
  <c r="G214" i="16"/>
  <c r="G213" i="16"/>
  <c r="G255" i="16"/>
  <c r="G254" i="16"/>
  <c r="G253" i="16"/>
  <c r="G252" i="16"/>
  <c r="G251" i="16"/>
  <c r="G250" i="16"/>
  <c r="G249" i="16"/>
  <c r="G248" i="16"/>
  <c r="G247" i="16"/>
  <c r="G246" i="16"/>
  <c r="G245" i="16"/>
  <c r="G244" i="16"/>
  <c r="G243" i="16"/>
  <c r="G242" i="16"/>
  <c r="G240" i="16"/>
  <c r="G239" i="16"/>
  <c r="G238" i="16"/>
  <c r="G237" i="16"/>
  <c r="G236" i="16"/>
  <c r="G235" i="16"/>
  <c r="G234" i="16"/>
  <c r="G233" i="16"/>
  <c r="G232" i="16"/>
  <c r="G231" i="16"/>
  <c r="G230" i="16"/>
  <c r="G229" i="16"/>
  <c r="G176" i="16"/>
  <c r="G175" i="16"/>
  <c r="G174" i="16"/>
  <c r="G173" i="16"/>
  <c r="G172" i="16"/>
  <c r="G171" i="16"/>
  <c r="G170" i="16"/>
  <c r="G160" i="16"/>
  <c r="G159" i="16"/>
  <c r="G158" i="16"/>
  <c r="G168" i="16"/>
  <c r="G167" i="16"/>
  <c r="G166" i="16"/>
  <c r="G165" i="16"/>
  <c r="G164" i="16"/>
  <c r="G163" i="16"/>
  <c r="G162" i="16"/>
  <c r="G205" i="16"/>
  <c r="G204" i="16"/>
  <c r="G203" i="16"/>
  <c r="G202" i="16"/>
  <c r="G201" i="16"/>
  <c r="G200" i="16"/>
  <c r="G199" i="16"/>
  <c r="G198" i="16"/>
  <c r="G197" i="16"/>
  <c r="G196" i="16"/>
  <c r="G195" i="16"/>
  <c r="G194" i="16"/>
  <c r="G193" i="16"/>
  <c r="G192" i="16"/>
  <c r="G190" i="16"/>
  <c r="G189" i="16"/>
  <c r="G188" i="16"/>
  <c r="G187" i="16"/>
  <c r="G186" i="16"/>
  <c r="G185" i="16"/>
  <c r="G184" i="16"/>
  <c r="G183" i="16"/>
  <c r="G182" i="16"/>
  <c r="G181" i="16"/>
  <c r="G180" i="16"/>
  <c r="G179" i="16"/>
  <c r="G125" i="16"/>
  <c r="G124" i="16"/>
  <c r="G123" i="16"/>
  <c r="G122" i="16"/>
  <c r="G121" i="16"/>
  <c r="G120" i="16"/>
  <c r="G119" i="16"/>
  <c r="G109" i="16"/>
  <c r="G108" i="16"/>
  <c r="G107" i="16"/>
  <c r="G117" i="16"/>
  <c r="G116" i="16"/>
  <c r="G115" i="16"/>
  <c r="G114" i="16"/>
  <c r="G113" i="16"/>
  <c r="G112" i="16"/>
  <c r="G111" i="16"/>
  <c r="G154" i="16"/>
  <c r="G153" i="16"/>
  <c r="G152" i="16"/>
  <c r="G151" i="16"/>
  <c r="G150" i="16"/>
  <c r="G149" i="16"/>
  <c r="G148" i="16"/>
  <c r="G147" i="16"/>
  <c r="G146" i="16"/>
  <c r="G145" i="16"/>
  <c r="G144" i="16"/>
  <c r="G143" i="16"/>
  <c r="G142" i="16"/>
  <c r="G141" i="16"/>
  <c r="G138" i="16"/>
  <c r="G137" i="16"/>
  <c r="G136" i="16"/>
  <c r="G135" i="16"/>
  <c r="G134" i="16"/>
  <c r="G133" i="16"/>
  <c r="G132" i="16"/>
  <c r="G131" i="16"/>
  <c r="G130" i="16"/>
  <c r="G129" i="16"/>
  <c r="G128" i="16"/>
  <c r="G127" i="16"/>
  <c r="G74" i="16"/>
  <c r="G73" i="16"/>
  <c r="G72" i="16"/>
  <c r="G71" i="16"/>
  <c r="G70" i="16"/>
  <c r="G69" i="16"/>
  <c r="G68" i="16"/>
  <c r="G58" i="16"/>
  <c r="G57" i="16"/>
  <c r="G56" i="16"/>
  <c r="G66" i="16"/>
  <c r="G65" i="16"/>
  <c r="G64" i="16"/>
  <c r="G63" i="16"/>
  <c r="G62" i="16"/>
  <c r="G61" i="16"/>
  <c r="G60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23" i="16"/>
  <c r="G22" i="16"/>
  <c r="G21" i="16"/>
  <c r="G20" i="16"/>
  <c r="G19" i="16"/>
  <c r="G18" i="16"/>
  <c r="G17" i="16"/>
  <c r="G7" i="16"/>
  <c r="G6" i="16"/>
  <c r="K8" i="16" s="1"/>
  <c r="G5" i="16"/>
  <c r="K7" i="16" s="1"/>
  <c r="G15" i="16"/>
  <c r="G14" i="16"/>
  <c r="G13" i="16"/>
  <c r="G12" i="16"/>
  <c r="G11" i="16"/>
  <c r="G10" i="16"/>
  <c r="G9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K6" i="16" l="1"/>
  <c r="G27" i="5" l="1"/>
  <c r="F27" i="5"/>
  <c r="E27" i="5"/>
  <c r="D27" i="5"/>
  <c r="C27" i="5"/>
  <c r="G18" i="5"/>
  <c r="F18" i="5"/>
  <c r="E18" i="5"/>
  <c r="D18" i="5"/>
  <c r="C18" i="5"/>
  <c r="G9" i="5"/>
  <c r="F9" i="5"/>
  <c r="E9" i="5"/>
  <c r="D9" i="5"/>
  <c r="C9" i="5"/>
  <c r="C17" i="5"/>
  <c r="G22" i="6" l="1"/>
  <c r="F22" i="6"/>
  <c r="E22" i="6"/>
  <c r="D22" i="6"/>
  <c r="C22" i="6"/>
  <c r="G10" i="6"/>
  <c r="F10" i="6"/>
  <c r="E10" i="6"/>
  <c r="D10" i="6"/>
  <c r="C10" i="6"/>
  <c r="G21" i="6" l="1"/>
  <c r="F21" i="6"/>
  <c r="E21" i="6"/>
  <c r="D21" i="6"/>
  <c r="C21" i="6"/>
  <c r="G20" i="6"/>
  <c r="F20" i="6"/>
  <c r="E20" i="6"/>
  <c r="D20" i="6"/>
  <c r="C20" i="6"/>
  <c r="G19" i="6"/>
  <c r="F19" i="6"/>
  <c r="E19" i="6"/>
  <c r="D19" i="6"/>
  <c r="C19" i="6"/>
  <c r="G9" i="6"/>
  <c r="F9" i="6"/>
  <c r="E9" i="6"/>
  <c r="D9" i="6"/>
  <c r="G8" i="6"/>
  <c r="F8" i="6"/>
  <c r="E8" i="6"/>
  <c r="D8" i="6"/>
  <c r="G7" i="6"/>
  <c r="F7" i="6"/>
  <c r="E7" i="6"/>
  <c r="D7" i="6"/>
  <c r="C9" i="6"/>
  <c r="C8" i="6"/>
  <c r="C7" i="6"/>
  <c r="G436" i="16" l="1"/>
  <c r="G26" i="5" l="1"/>
  <c r="F26" i="5"/>
  <c r="E26" i="5"/>
  <c r="D26" i="5"/>
  <c r="C26" i="5"/>
  <c r="G25" i="5"/>
  <c r="F25" i="5"/>
  <c r="E25" i="5"/>
  <c r="D25" i="5"/>
  <c r="C25" i="5"/>
  <c r="G17" i="5"/>
  <c r="F17" i="5"/>
  <c r="E17" i="5"/>
  <c r="D17" i="5"/>
  <c r="G16" i="5"/>
  <c r="F16" i="5"/>
  <c r="E16" i="5"/>
  <c r="D16" i="5"/>
  <c r="C16" i="5"/>
  <c r="G8" i="5"/>
  <c r="F8" i="5"/>
  <c r="E8" i="5"/>
  <c r="D8" i="5"/>
  <c r="C8" i="5"/>
  <c r="G7" i="5"/>
  <c r="F7" i="5"/>
  <c r="E7" i="5"/>
  <c r="D7" i="5"/>
  <c r="C7" i="5"/>
  <c r="D10" i="5" l="1"/>
  <c r="E10" i="5"/>
  <c r="F10" i="5"/>
  <c r="G10" i="5"/>
  <c r="D19" i="5"/>
  <c r="E19" i="5"/>
  <c r="F19" i="5"/>
  <c r="G19" i="5"/>
  <c r="D28" i="5"/>
  <c r="E28" i="5"/>
  <c r="F28" i="5"/>
  <c r="G28" i="5"/>
</calcChain>
</file>

<file path=xl/sharedStrings.xml><?xml version="1.0" encoding="utf-8"?>
<sst xmlns="http://schemas.openxmlformats.org/spreadsheetml/2006/main" count="2723" uniqueCount="527">
  <si>
    <t>Abbreviations</t>
  </si>
  <si>
    <t>WT</t>
  </si>
  <si>
    <r>
      <t>Slc26a4</t>
    </r>
    <r>
      <rPr>
        <i/>
        <vertAlign val="superscript"/>
        <sz val="11"/>
        <color theme="1"/>
        <rFont val="Calibri"/>
        <family val="2"/>
        <scheme val="minor"/>
      </rPr>
      <t>+/+</t>
    </r>
    <r>
      <rPr>
        <sz val="11"/>
        <color theme="1"/>
        <rFont val="Calibri"/>
        <family val="2"/>
        <scheme val="minor"/>
      </rPr>
      <t xml:space="preserve"> </t>
    </r>
  </si>
  <si>
    <t>KO</t>
  </si>
  <si>
    <r>
      <rPr>
        <i/>
        <sz val="11"/>
        <color theme="1"/>
        <rFont val="Calibri"/>
        <family val="2"/>
        <scheme val="minor"/>
      </rPr>
      <t>Slc26a4</t>
    </r>
    <r>
      <rPr>
        <i/>
        <vertAlign val="superscript"/>
        <sz val="11"/>
        <color theme="1"/>
        <rFont val="Calibri"/>
        <family val="2"/>
        <scheme val="minor"/>
      </rPr>
      <t>∆/∆</t>
    </r>
    <r>
      <rPr>
        <sz val="11"/>
        <color theme="1"/>
        <rFont val="Calibri"/>
        <family val="2"/>
        <scheme val="minor"/>
      </rPr>
      <t xml:space="preserve"> </t>
    </r>
  </si>
  <si>
    <t>InjKO</t>
  </si>
  <si>
    <r>
      <t>rAAV2/1-</t>
    </r>
    <r>
      <rPr>
        <i/>
        <sz val="11"/>
        <color theme="1"/>
        <rFont val="Calibri"/>
        <family val="2"/>
        <scheme val="minor"/>
      </rPr>
      <t>Slc26a4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tGFP</t>
    </r>
    <r>
      <rPr>
        <sz val="11"/>
        <color theme="1"/>
        <rFont val="Calibri"/>
        <family val="2"/>
        <scheme val="minor"/>
      </rPr>
      <t xml:space="preserve"> injected </t>
    </r>
    <r>
      <rPr>
        <i/>
        <sz val="11"/>
        <color theme="1"/>
        <rFont val="Calibri"/>
        <family val="2"/>
        <scheme val="minor"/>
      </rPr>
      <t>Slc26a4</t>
    </r>
    <r>
      <rPr>
        <i/>
        <vertAlign val="superscript"/>
        <sz val="11"/>
        <color theme="1"/>
        <rFont val="Calibri"/>
        <family val="2"/>
        <scheme val="minor"/>
      </rPr>
      <t>∆/∆</t>
    </r>
    <r>
      <rPr>
        <sz val="11"/>
        <color theme="1"/>
        <rFont val="Calibri"/>
        <family val="2"/>
        <scheme val="minor"/>
      </rPr>
      <t xml:space="preserve">  </t>
    </r>
  </si>
  <si>
    <t>KI</t>
  </si>
  <si>
    <r>
      <rPr>
        <i/>
        <sz val="11"/>
        <color theme="1"/>
        <rFont val="Calibri"/>
        <family val="2"/>
        <scheme val="minor"/>
      </rPr>
      <t>Slc26a4</t>
    </r>
    <r>
      <rPr>
        <i/>
        <vertAlign val="superscript"/>
        <sz val="11"/>
        <color theme="1"/>
        <rFont val="Calibri"/>
        <family val="2"/>
        <scheme val="minor"/>
      </rPr>
      <t>tm1Dontuh/tm1Dontuh</t>
    </r>
    <r>
      <rPr>
        <sz val="11"/>
        <color theme="1"/>
        <rFont val="Calibri"/>
        <family val="2"/>
        <scheme val="minor"/>
      </rPr>
      <t xml:space="preserve"> </t>
    </r>
  </si>
  <si>
    <t>InjKI</t>
  </si>
  <si>
    <r>
      <t>rAAV2/1-</t>
    </r>
    <r>
      <rPr>
        <i/>
        <sz val="11"/>
        <color theme="1"/>
        <rFont val="Calibri"/>
        <family val="2"/>
        <scheme val="minor"/>
      </rPr>
      <t>Slc26a4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tGFP</t>
    </r>
    <r>
      <rPr>
        <sz val="11"/>
        <color theme="1"/>
        <rFont val="Calibri"/>
        <family val="2"/>
        <scheme val="minor"/>
      </rPr>
      <t xml:space="preserve"> injected </t>
    </r>
    <r>
      <rPr>
        <i/>
        <sz val="11"/>
        <color theme="1"/>
        <rFont val="Calibri"/>
        <family val="2"/>
        <scheme val="minor"/>
      </rPr>
      <t>Slc26a4</t>
    </r>
    <r>
      <rPr>
        <i/>
        <vertAlign val="superscript"/>
        <sz val="11"/>
        <color theme="1"/>
        <rFont val="Calibri"/>
        <family val="2"/>
        <scheme val="minor"/>
      </rPr>
      <t>tm1Dontuh/tm1Dontuh</t>
    </r>
    <r>
      <rPr>
        <sz val="11"/>
        <color theme="1"/>
        <rFont val="Calibri"/>
        <family val="2"/>
        <scheme val="minor"/>
      </rPr>
      <t xml:space="preserve"> </t>
    </r>
  </si>
  <si>
    <t>Raw data</t>
  </si>
  <si>
    <t>Analysis</t>
  </si>
  <si>
    <t>ddCt data rearranged and transformed for SigmaStat 4.0</t>
  </si>
  <si>
    <t>Results from Two-way ANOVA (SigmaStat 4.0)</t>
  </si>
  <si>
    <t>Results from One-way ANOVA (SigmaStat 4.0)</t>
  </si>
  <si>
    <t>Endolymphatic sac</t>
    <phoneticPr fontId="9" type="noConversion"/>
  </si>
  <si>
    <t>For statistical analysis</t>
  </si>
  <si>
    <t xml:space="preserve">Relative fold change </t>
  </si>
  <si>
    <t>Endolymphatic sac</t>
  </si>
  <si>
    <t>Cochlea</t>
  </si>
  <si>
    <t>Vestibule</t>
  </si>
  <si>
    <t>Vestibular labyrinth</t>
  </si>
  <si>
    <t>Sample Name</t>
  </si>
  <si>
    <t>Target Name</t>
  </si>
  <si>
    <t>Cт Mean (1)</t>
  </si>
  <si>
    <t>Cт Mean (2)</t>
  </si>
  <si>
    <t>Cт Mean (3)</t>
  </si>
  <si>
    <t>dCt (1)</t>
    <phoneticPr fontId="9" type="noConversion"/>
  </si>
  <si>
    <t>dCt (2)</t>
  </si>
  <si>
    <t>dCt (3)</t>
  </si>
  <si>
    <t>dCt Mean</t>
    <phoneticPr fontId="9" type="noConversion"/>
  </si>
  <si>
    <t>ddCt (1)</t>
    <phoneticPr fontId="9" type="noConversion"/>
  </si>
  <si>
    <t>ddCt (2)</t>
    <phoneticPr fontId="9" type="noConversion"/>
  </si>
  <si>
    <t>ddCt (3)</t>
    <phoneticPr fontId="9" type="noConversion"/>
  </si>
  <si>
    <t>2^(-ddCt) (1)</t>
  </si>
  <si>
    <t>2^(-ddCt) (2)</t>
  </si>
  <si>
    <t>2^(-ddCt) (3)</t>
  </si>
  <si>
    <t>2^(-ddCt) Mean</t>
  </si>
  <si>
    <t>2^(-ddCt) SD</t>
  </si>
  <si>
    <t>2^(-ddCt) n</t>
  </si>
  <si>
    <t>Mean</t>
  </si>
  <si>
    <t>SD</t>
  </si>
  <si>
    <t>n</t>
  </si>
  <si>
    <t>Type</t>
  </si>
  <si>
    <t>Age</t>
  </si>
  <si>
    <t xml:space="preserve">ddCt </t>
  </si>
  <si>
    <t>transformed (ddCt)</t>
  </si>
  <si>
    <t>Two Way Analysis of Variance</t>
  </si>
  <si>
    <t>Sunday, March 17, 2019, 4:12:09 PM</t>
  </si>
  <si>
    <t>One Way Analysis of Variance</t>
  </si>
  <si>
    <t>Sunday, March 17, 2019, 4:12:43 PM</t>
  </si>
  <si>
    <t>Sunday, March 17, 2019, 4:13:03 PM</t>
  </si>
  <si>
    <t>WT_E14-5</t>
    <phoneticPr fontId="9" type="noConversion"/>
  </si>
  <si>
    <t>Gapdh</t>
  </si>
  <si>
    <t>E14.5</t>
  </si>
  <si>
    <t>Data source: Data 1 in RTPCR.SNB</t>
  </si>
  <si>
    <t>WT_E16-5</t>
    <phoneticPr fontId="9" type="noConversion"/>
  </si>
  <si>
    <t>Balanced Design</t>
  </si>
  <si>
    <t xml:space="preserve">Dependent Variable: ddCt Cochlea </t>
  </si>
  <si>
    <t xml:space="preserve">Dependent Variable: ddCt Vest </t>
  </si>
  <si>
    <t>WT_P0</t>
    <phoneticPr fontId="9" type="noConversion"/>
  </si>
  <si>
    <t xml:space="preserve">Dependent Variable: Col 4 </t>
  </si>
  <si>
    <t xml:space="preserve">Normality Test (Shapiro-Wilk): </t>
  </si>
  <si>
    <t>Passed</t>
  </si>
  <si>
    <t>(P = 0.169)</t>
  </si>
  <si>
    <t>(P = 0.279)</t>
  </si>
  <si>
    <t>KO_E14-5</t>
    <phoneticPr fontId="9" type="noConversion"/>
  </si>
  <si>
    <t>E16.5</t>
  </si>
  <si>
    <t>(P = 0.184)</t>
  </si>
  <si>
    <t>Equal Variance Test (Brown-Forsythe):</t>
  </si>
  <si>
    <t>(P = 0.085)</t>
  </si>
  <si>
    <t>(P = 0.164)</t>
  </si>
  <si>
    <t>KO_E16-5</t>
    <phoneticPr fontId="9" type="noConversion"/>
  </si>
  <si>
    <t>(P = 0.646)</t>
  </si>
  <si>
    <t>KO_P0</t>
    <phoneticPr fontId="9" type="noConversion"/>
  </si>
  <si>
    <t xml:space="preserve">Group Name </t>
  </si>
  <si>
    <t xml:space="preserve">N </t>
  </si>
  <si>
    <t>Missing</t>
  </si>
  <si>
    <t>Std Dev</t>
  </si>
  <si>
    <t>SEM</t>
  </si>
  <si>
    <t>InjKO_E14-5</t>
  </si>
  <si>
    <t>P0</t>
  </si>
  <si>
    <t>Source of Variation</t>
  </si>
  <si>
    <t xml:space="preserve"> DF </t>
  </si>
  <si>
    <t xml:space="preserve"> SS </t>
  </si>
  <si>
    <t xml:space="preserve"> MS </t>
  </si>
  <si>
    <t xml:space="preserve">  F </t>
  </si>
  <si>
    <t xml:space="preserve">  P </t>
  </si>
  <si>
    <t>InjKO_E16-5</t>
  </si>
  <si>
    <t>&lt;0.001</t>
  </si>
  <si>
    <t>InjKO_P0</t>
  </si>
  <si>
    <t>KI_E14-5</t>
    <phoneticPr fontId="9" type="noConversion"/>
  </si>
  <si>
    <t>Type x Age</t>
  </si>
  <si>
    <t>KI_E16-5</t>
    <phoneticPr fontId="9" type="noConversion"/>
  </si>
  <si>
    <t>Residual</t>
  </si>
  <si>
    <t>KI_P0</t>
    <phoneticPr fontId="9" type="noConversion"/>
  </si>
  <si>
    <t>Total</t>
  </si>
  <si>
    <t>InjKI_E14-5</t>
  </si>
  <si>
    <t>InjKI_E16-5</t>
  </si>
  <si>
    <t>Main effects cannot be properly interpreted if significant interaction is determined. This is because the size of a factor's effect depends upon the level of the other factor.</t>
  </si>
  <si>
    <t xml:space="preserve"> </t>
  </si>
  <si>
    <t>Between Groups</t>
  </si>
  <si>
    <t>InjKI_P0</t>
  </si>
  <si>
    <t>The effect of different levels of Type depends on what level of Age is present.  There is a statistically significant interaction between Type and Age.  (P = &lt;0.001)</t>
  </si>
  <si>
    <t>Slc26a4</t>
  </si>
  <si>
    <t>Power of performed test with alpha = 0.0500:  for Type : 1.000</t>
  </si>
  <si>
    <t>Power of performed test with alpha = 0.0500:  for Age : 0.193</t>
  </si>
  <si>
    <t>Power of performed test with alpha = 0.0500:  for Type x Age : 0.995</t>
  </si>
  <si>
    <t>The differences in the mean values among the treatment groups are greater than would be expected by chance; there is a statistically significant difference  (P = &lt;0.001).</t>
  </si>
  <si>
    <t>Power of performed test with alpha = 0.050: 1.000</t>
  </si>
  <si>
    <t xml:space="preserve">Least square means for Type : </t>
  </si>
  <si>
    <t>All Pairwise Multiple Comparison Procedures (Bonferroni t-test):</t>
  </si>
  <si>
    <t>Group</t>
  </si>
  <si>
    <t>Comparisons for factor: Type</t>
  </si>
  <si>
    <t>Comparison</t>
  </si>
  <si>
    <t>Diff of Means</t>
  </si>
  <si>
    <t>t</t>
  </si>
  <si>
    <t>P</t>
  </si>
  <si>
    <t>P&lt;0.050</t>
  </si>
  <si>
    <t>KO vs. WT</t>
  </si>
  <si>
    <t>Yes</t>
  </si>
  <si>
    <t>KO vs. InjKI</t>
  </si>
  <si>
    <t>KO vs. InjKO</t>
  </si>
  <si>
    <t>KO vs. KI</t>
  </si>
  <si>
    <t>No</t>
  </si>
  <si>
    <t>Std Err of LS Mean = 0.0392</t>
  </si>
  <si>
    <t>KI vs. WT</t>
  </si>
  <si>
    <t>KI vs. InjKI</t>
  </si>
  <si>
    <t xml:space="preserve">Least square means for Age : </t>
  </si>
  <si>
    <t>KI vs. InjKO</t>
  </si>
  <si>
    <t>InjKO vs. WT</t>
  </si>
  <si>
    <t>InjKO vs. InjKI</t>
  </si>
  <si>
    <t>Do Not Test</t>
  </si>
  <si>
    <t>InjKI vs. WT</t>
  </si>
  <si>
    <t>Std Err of LS Mean = 0.0303</t>
  </si>
  <si>
    <t>A result of "Do Not Test" occurs for a comparison when no significant difference is found between two means that enclose that comparison.  For example, if you had four means sorted in order, and found no difference between means 4 vs. 2, then you would not test 4 vs. 3 and 3 vs. 2, but still test 4 vs. 1 and 3 vs. 1 (4 vs. 3 and 3 vs. 2 are enclosed by 4 vs. 2: 4 3 2 1).  Note that not testing the enclosed means is a procedural rule, and a result of Do Not Test should be treated as if there is no significant difference between the means, even though one may appear to exist.</t>
  </si>
  <si>
    <t>Cochlea</t>
    <phoneticPr fontId="9" type="noConversion"/>
  </si>
  <si>
    <t>Relative fold change</t>
  </si>
  <si>
    <t xml:space="preserve">Least square means for Type x Age : </t>
  </si>
  <si>
    <t>WT x E14.5</t>
  </si>
  <si>
    <t>WT x E16.5</t>
  </si>
  <si>
    <t>WT x P0</t>
  </si>
  <si>
    <t>KO x E14.5</t>
  </si>
  <si>
    <t>KO x E16.5</t>
  </si>
  <si>
    <t>KO x P0</t>
  </si>
  <si>
    <t>InjKO x E14.5</t>
  </si>
  <si>
    <t>InjKO x E16.5</t>
  </si>
  <si>
    <t>InjKO x P0</t>
  </si>
  <si>
    <t>KI x E14.5</t>
  </si>
  <si>
    <t>KI x E16.5</t>
  </si>
  <si>
    <t>KI x P0</t>
  </si>
  <si>
    <t>InjKI x E14.5</t>
  </si>
  <si>
    <t>InjKI x E16.5</t>
  </si>
  <si>
    <t>InjKI x P0</t>
  </si>
  <si>
    <t>Std Err of LS Mean = 0.0678</t>
  </si>
  <si>
    <t>Comparisons for factor: Age</t>
  </si>
  <si>
    <t>E14.5 vs. P0</t>
  </si>
  <si>
    <t>E14.5 vs. E16.5</t>
  </si>
  <si>
    <t>E16.5 vs. P0</t>
  </si>
  <si>
    <t>Comparisons for factor: Age within WT</t>
  </si>
  <si>
    <t>Comparisons for factor: Age within KO</t>
  </si>
  <si>
    <t>E16.5 vs. E14.5</t>
  </si>
  <si>
    <t>Comparisons for factor: Age within InjKO</t>
  </si>
  <si>
    <t>P0 vs. E16.5</t>
  </si>
  <si>
    <t>P0 vs. E14.5</t>
  </si>
  <si>
    <t>Comparisons for factor: Age within KI</t>
  </si>
  <si>
    <t>Ct values &gt;30 are considered unreliable</t>
  </si>
  <si>
    <t>Comparisons for factor: Age within InjKI</t>
  </si>
  <si>
    <t>Comparisons for factor: Type within E14.5</t>
  </si>
  <si>
    <t>WT vs. InjKI</t>
  </si>
  <si>
    <t>Comparisons for factor: Type within E16.5</t>
  </si>
  <si>
    <t>Comparisons for factor: Type within P0</t>
  </si>
  <si>
    <t>KI vs. KO</t>
  </si>
  <si>
    <t>WT</t>
    <phoneticPr fontId="3" type="noConversion"/>
  </si>
  <si>
    <t>KO</t>
    <phoneticPr fontId="3" type="noConversion"/>
  </si>
  <si>
    <t>Inj-KO</t>
  </si>
  <si>
    <t>KI</t>
    <phoneticPr fontId="3" type="noConversion"/>
  </si>
  <si>
    <t>Inj-KI</t>
  </si>
  <si>
    <t>For SigmaStat 4.0</t>
  </si>
  <si>
    <t xml:space="preserve"> Two-way ANOVA</t>
  </si>
  <si>
    <t>Age</t>
    <phoneticPr fontId="3" type="noConversion"/>
  </si>
  <si>
    <t>Mouse No.</t>
    <phoneticPr fontId="3" type="noConversion"/>
  </si>
  <si>
    <t>DAPI</t>
    <phoneticPr fontId="3" type="noConversion"/>
  </si>
  <si>
    <t>Pendrin</t>
    <phoneticPr fontId="3" type="noConversion"/>
  </si>
  <si>
    <t>Pendrin/DAPI</t>
  </si>
  <si>
    <t>Saturday, March 16, 2019, 1:22:06 PM</t>
  </si>
  <si>
    <t>E14.5</t>
    <phoneticPr fontId="3" type="noConversion"/>
  </si>
  <si>
    <t>BL6_WT_E14-5_ES_01</t>
  </si>
  <si>
    <t>U190215-2#1R</t>
  </si>
  <si>
    <t>U190215-2#1L</t>
  </si>
  <si>
    <t>U190215-1#1R</t>
  </si>
  <si>
    <t>U190215-1#1L</t>
  </si>
  <si>
    <t>Data source: Data 1 in Notebook 1</t>
  </si>
  <si>
    <t>BL6_WT_E14-5_ES_02</t>
    <phoneticPr fontId="3" type="noConversion"/>
  </si>
  <si>
    <t>U190215-2#2R</t>
    <phoneticPr fontId="3" type="noConversion"/>
  </si>
  <si>
    <t>U190215-2#2L_</t>
  </si>
  <si>
    <t>U190215-1#2R</t>
    <phoneticPr fontId="3" type="noConversion"/>
  </si>
  <si>
    <t>U190215-1#2L</t>
    <phoneticPr fontId="3" type="noConversion"/>
  </si>
  <si>
    <t>General Linear Model</t>
  </si>
  <si>
    <t>BL6_WT_E14-5_ES_03</t>
    <phoneticPr fontId="3" type="noConversion"/>
  </si>
  <si>
    <t>U190215-3#2R</t>
    <phoneticPr fontId="3" type="noConversion"/>
  </si>
  <si>
    <t>U190215-2#3L</t>
  </si>
  <si>
    <t>U190215-1#3R</t>
    <phoneticPr fontId="3" type="noConversion"/>
  </si>
  <si>
    <t>U190215-1#3L</t>
  </si>
  <si>
    <t xml:space="preserve">Dependent Variable: Ratio </t>
  </si>
  <si>
    <t>BL6_WT_E14-5_ES_04</t>
    <phoneticPr fontId="3" type="noConversion"/>
  </si>
  <si>
    <t>U190215-4#2R</t>
    <phoneticPr fontId="3" type="noConversion"/>
  </si>
  <si>
    <t>U190215-2#4L</t>
  </si>
  <si>
    <t>U190215-1#4R</t>
    <phoneticPr fontId="3" type="noConversion"/>
  </si>
  <si>
    <t>U190215-1#4L</t>
    <phoneticPr fontId="3" type="noConversion"/>
  </si>
  <si>
    <t>(P = 0.138)</t>
  </si>
  <si>
    <t>U190215-5#2R</t>
    <phoneticPr fontId="3" type="noConversion"/>
  </si>
  <si>
    <t>U190215-2#5L</t>
  </si>
  <si>
    <t>U190215-1#5R</t>
    <phoneticPr fontId="3" type="noConversion"/>
  </si>
  <si>
    <t>U190215-1#5L</t>
    <phoneticPr fontId="3" type="noConversion"/>
  </si>
  <si>
    <t>(P = 0.089)</t>
  </si>
  <si>
    <t>U190215-2#6L</t>
    <phoneticPr fontId="3" type="noConversion"/>
  </si>
  <si>
    <t>Avg:</t>
  </si>
  <si>
    <t>SD:</t>
  </si>
  <si>
    <t>n:</t>
  </si>
  <si>
    <t>E16.5</t>
    <phoneticPr fontId="3" type="noConversion"/>
  </si>
  <si>
    <t>BL6_WT_E16-5_ES_01</t>
  </si>
  <si>
    <t>U190128-2#1R</t>
  </si>
  <si>
    <t>U190128-2#1L</t>
  </si>
  <si>
    <t>U190108-3#1R</t>
  </si>
  <si>
    <t>U190108-3#1L</t>
  </si>
  <si>
    <t>BL6_WT_E16-5_ES_02</t>
    <phoneticPr fontId="3" type="noConversion"/>
  </si>
  <si>
    <t>U190128-2#2R</t>
    <phoneticPr fontId="3" type="noConversion"/>
  </si>
  <si>
    <t>U190128-2#2L</t>
  </si>
  <si>
    <t>U190108-3#2R</t>
  </si>
  <si>
    <t>U190108-3#2L</t>
  </si>
  <si>
    <t>BL6_WT_E16-5_ES_03</t>
  </si>
  <si>
    <t>U190128-2#3R</t>
    <phoneticPr fontId="3" type="noConversion"/>
  </si>
  <si>
    <t>U190128-2#3L</t>
  </si>
  <si>
    <t>U190108-3#3R</t>
  </si>
  <si>
    <t>U190108-3#3L</t>
  </si>
  <si>
    <t>BL6_WT_E16-5_ES_04</t>
    <phoneticPr fontId="3" type="noConversion"/>
  </si>
  <si>
    <t>U190128-2#4R</t>
    <phoneticPr fontId="3" type="noConversion"/>
  </si>
  <si>
    <t>U190128-2#4L</t>
    <phoneticPr fontId="3" type="noConversion"/>
  </si>
  <si>
    <t>U190108-3#4L</t>
  </si>
  <si>
    <t>U190225-1#1R</t>
  </si>
  <si>
    <t>U190128-2#5L</t>
    <phoneticPr fontId="3" type="noConversion"/>
  </si>
  <si>
    <t>U190108-3#5L</t>
  </si>
  <si>
    <t>U190225-1#2R</t>
    <phoneticPr fontId="3" type="noConversion"/>
  </si>
  <si>
    <t>U190225-1#1L</t>
  </si>
  <si>
    <t>U190225-1#3R</t>
    <phoneticPr fontId="3" type="noConversion"/>
  </si>
  <si>
    <t>U190225-1#2L</t>
    <phoneticPr fontId="3" type="noConversion"/>
  </si>
  <si>
    <t>Power of performed test with alpha = 0.0500:  for Age : 0.136</t>
  </si>
  <si>
    <t>U190225-1#4R</t>
    <phoneticPr fontId="3" type="noConversion"/>
  </si>
  <si>
    <t>U190225-1#3L</t>
    <phoneticPr fontId="3" type="noConversion"/>
  </si>
  <si>
    <t>Power of performed test with alpha = 0.0500:  for Type x Age : 1.000</t>
  </si>
  <si>
    <t>U190225-1#4L</t>
    <phoneticPr fontId="3" type="noConversion"/>
  </si>
  <si>
    <t>U190225-1#5L</t>
    <phoneticPr fontId="3" type="noConversion"/>
  </si>
  <si>
    <t>P0</t>
    <phoneticPr fontId="3" type="noConversion"/>
  </si>
  <si>
    <t>BL6_WT_P0_ES_01</t>
  </si>
  <si>
    <t>U190209-1#1R</t>
  </si>
  <si>
    <t>U190209-1#1L</t>
  </si>
  <si>
    <t>U190108-2#1R</t>
  </si>
  <si>
    <t>U190108-2#1L</t>
    <phoneticPr fontId="3" type="noConversion"/>
  </si>
  <si>
    <t>BL6_WT_P0_ES_02</t>
    <phoneticPr fontId="3" type="noConversion"/>
  </si>
  <si>
    <t>U190209-1#2R</t>
    <phoneticPr fontId="3" type="noConversion"/>
  </si>
  <si>
    <t>U190209-1#2L</t>
    <phoneticPr fontId="3" type="noConversion"/>
  </si>
  <si>
    <t>U190108-2#2R</t>
    <phoneticPr fontId="3" type="noConversion"/>
  </si>
  <si>
    <t>U190108-2#2L</t>
    <phoneticPr fontId="3" type="noConversion"/>
  </si>
  <si>
    <t>BL6_WT_P0_ES_03</t>
    <phoneticPr fontId="3" type="noConversion"/>
  </si>
  <si>
    <t>U190209-1#3R</t>
    <phoneticPr fontId="3" type="noConversion"/>
  </si>
  <si>
    <t>U190209-1#3L</t>
  </si>
  <si>
    <t>U190108-2#3R</t>
    <phoneticPr fontId="3" type="noConversion"/>
  </si>
  <si>
    <t>U190108-2#3L</t>
    <phoneticPr fontId="3" type="noConversion"/>
  </si>
  <si>
    <t>BL6_WT_P0_ES_04</t>
    <phoneticPr fontId="3" type="noConversion"/>
  </si>
  <si>
    <t>U190209-1#4R</t>
    <phoneticPr fontId="3" type="noConversion"/>
  </si>
  <si>
    <t>U190209-1#4L</t>
    <phoneticPr fontId="3" type="noConversion"/>
  </si>
  <si>
    <t>U190220-1#1R</t>
  </si>
  <si>
    <t>U190108-2#4L</t>
    <phoneticPr fontId="3" type="noConversion"/>
  </si>
  <si>
    <t>U190209-1#5R</t>
    <phoneticPr fontId="3" type="noConversion"/>
  </si>
  <si>
    <t>U190220-1#2R</t>
    <phoneticPr fontId="3" type="noConversion"/>
  </si>
  <si>
    <t>U190220-1#1L</t>
  </si>
  <si>
    <t>U190220-2#1L</t>
    <phoneticPr fontId="3" type="noConversion"/>
  </si>
  <si>
    <t>Inj-KO x E14.5</t>
  </si>
  <si>
    <t>Inj-KO x E16.5</t>
  </si>
  <si>
    <t>Inj-KO x P0</t>
  </si>
  <si>
    <t>Inj-KI x E14.5</t>
  </si>
  <si>
    <t>Inj-KI x E16.5</t>
  </si>
  <si>
    <t>Inj-KI x P0</t>
  </si>
  <si>
    <t>Multiple Comparisons versus Control Group (Bonferroni t-test):</t>
  </si>
  <si>
    <t>WT vs. Inj-KI</t>
  </si>
  <si>
    <t>WT vs. Inj-KO</t>
  </si>
  <si>
    <t>Comparisons for factor: Age within Inj-KO</t>
  </si>
  <si>
    <t>Comparisons for factor: Age within Inj-KI</t>
  </si>
  <si>
    <t>Raw Data and Summary of Statistics</t>
  </si>
  <si>
    <t>Scala media area data rearranged for two-way ANOVA in SigmaStat 4.0</t>
  </si>
  <si>
    <t>Results from two-way ANOVA (SigmaStat 4.0)</t>
  </si>
  <si>
    <t>Scala media area (㎛2)</t>
    <phoneticPr fontId="3" type="noConversion"/>
  </si>
  <si>
    <t>Scala media area</t>
  </si>
  <si>
    <t>Friday, March 23, 2018, 4:50:45 AM</t>
  </si>
  <si>
    <t>No.</t>
  </si>
  <si>
    <t>In KI</t>
  </si>
  <si>
    <t>Data source: Data 1 in Scala media area.SNB</t>
  </si>
  <si>
    <t xml:space="preserve">Dependent Variable: Scala media area </t>
  </si>
  <si>
    <t>(P = 0.066)</t>
  </si>
  <si>
    <t>Average:</t>
  </si>
  <si>
    <t>(P = 0.495)</t>
  </si>
  <si>
    <t>Inj KO</t>
  </si>
  <si>
    <t>Ratio to WT:</t>
  </si>
  <si>
    <t>Inj KI</t>
  </si>
  <si>
    <t/>
  </si>
  <si>
    <t>Power of performed test with alpha = 0.0500:  for Age : 1.000</t>
  </si>
  <si>
    <t>Std Err of LS Mean = 183.023</t>
  </si>
  <si>
    <t>Std Err of LS Mean = 141.769</t>
  </si>
  <si>
    <t>Inj KO x E14.5</t>
  </si>
  <si>
    <t>Inj KO x E16.5</t>
  </si>
  <si>
    <t>Inj KO x P0</t>
  </si>
  <si>
    <t>Inj KI x E14.5</t>
  </si>
  <si>
    <t>Inj KI x E16.5</t>
  </si>
  <si>
    <t>Inj KI x P0</t>
  </si>
  <si>
    <t>Std Err of LS Mean = 317.005</t>
  </si>
  <si>
    <t>KO vs. Inj KI</t>
  </si>
  <si>
    <t>KO vs. Inj KO</t>
  </si>
  <si>
    <t>KI vs. Inj KI</t>
  </si>
  <si>
    <t>KI vs. Inj KO</t>
  </si>
  <si>
    <t>Inj KO vs. WT</t>
  </si>
  <si>
    <t>Inj KO vs. Inj KI</t>
  </si>
  <si>
    <t>Inj KI vs. WT</t>
  </si>
  <si>
    <t>Comparisons for factor: Age within Inj KO</t>
  </si>
  <si>
    <t>Comparisons for factor: Age within Inj KI</t>
  </si>
  <si>
    <t>Inj KI vs. Inj KO</t>
  </si>
  <si>
    <t>WT vs. Inj KO</t>
  </si>
  <si>
    <t>Raw data for stria vascularis: thickness (µm)</t>
  </si>
  <si>
    <t>Wednesday, March 21, 2018, 3:48:39 AM</t>
  </si>
  <si>
    <t>Data source: Data 1 in SV thickness.SNB</t>
  </si>
  <si>
    <t>(P = 0.199)</t>
  </si>
  <si>
    <t>(P = 0.581)</t>
  </si>
  <si>
    <t>Normality Test (Shapiro-Wilk):</t>
  </si>
  <si>
    <t>Failed</t>
  </si>
  <si>
    <t>Mean:</t>
  </si>
  <si>
    <t>1. Quartile:</t>
  </si>
  <si>
    <t>SV WT</t>
  </si>
  <si>
    <t>3. Quartile:</t>
  </si>
  <si>
    <t>SV KO</t>
  </si>
  <si>
    <t>SV Inj KO</t>
  </si>
  <si>
    <t>SV KI</t>
  </si>
  <si>
    <t>SV Inj KI</t>
  </si>
  <si>
    <r>
      <t>Raw data for spiral ligament: area (µm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</si>
  <si>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 xml:space="preserve">Comparisons for factor: </t>
  </si>
  <si>
    <t>SV Inj KO vs. SV KO</t>
  </si>
  <si>
    <t>SV Inj KO vs. SV KI</t>
  </si>
  <si>
    <t>SV Inj KO vs. SV WT</t>
  </si>
  <si>
    <t>SV Inj KO vs. SV Inj KI</t>
  </si>
  <si>
    <t>SV Inj KI vs. SV KO</t>
  </si>
  <si>
    <t>SV Inj KI vs. SV KI</t>
  </si>
  <si>
    <t>SV Inj KI vs. SV WT</t>
  </si>
  <si>
    <t>SV WT vs. SV KO</t>
  </si>
  <si>
    <t>SV WT vs. SV KI</t>
  </si>
  <si>
    <t>SV KI vs. SV KO</t>
  </si>
  <si>
    <t>Wednesday, March 21, 2018, 3:52:43 AM</t>
  </si>
  <si>
    <t>(P = 0.242)</t>
  </si>
  <si>
    <t>(P = 0.134)</t>
  </si>
  <si>
    <t>SL WT</t>
  </si>
  <si>
    <t>SL KO</t>
  </si>
  <si>
    <t>SL Inj KO</t>
  </si>
  <si>
    <t>SL KI</t>
  </si>
  <si>
    <t>SL Inj KI</t>
  </si>
  <si>
    <t>SL WT vs. SL KO</t>
  </si>
  <si>
    <t>SL WT vs. SL KI</t>
  </si>
  <si>
    <t>SL WT vs. SL Inj KO</t>
  </si>
  <si>
    <t>SL WT vs. SL Inj KI</t>
  </si>
  <si>
    <t>SL Inj KI vs. SL KO</t>
  </si>
  <si>
    <t>SL Inj KI vs. SL KI</t>
  </si>
  <si>
    <t>SL Inj KI vs. SL Inj KO</t>
  </si>
  <si>
    <t>SL Inj KO vs. SL KO</t>
  </si>
  <si>
    <t>SL Inj KO vs. SL KI</t>
  </si>
  <si>
    <t>SL KI vs. SL KO</t>
  </si>
  <si>
    <t>EP and pH data rearranged for one-way ANOVA in SigmaStat 4.0</t>
  </si>
  <si>
    <t>Results from EP from One-way ANOVA (SigmaStat 4.0)</t>
  </si>
  <si>
    <t>Results from pH from One-way ANOVA (SigmaStat 4.0)</t>
  </si>
  <si>
    <t>EP</t>
  </si>
  <si>
    <t>pH</t>
  </si>
  <si>
    <t>Wednesday, March 28, 2018, 8:28:12 AM</t>
  </si>
  <si>
    <t>Tuesday, March 27, 2018, 3:43:23 PM</t>
  </si>
  <si>
    <t>Data source: Data 1 in EP and pH.SNB</t>
  </si>
  <si>
    <t>Animal</t>
  </si>
  <si>
    <t>Control Side
KO</t>
  </si>
  <si>
    <t>Injected Side
InjKO</t>
  </si>
  <si>
    <t>Control Side
KI</t>
  </si>
  <si>
    <t>Injected Side
InKI</t>
  </si>
  <si>
    <t xml:space="preserve">Dependent Variable: EP </t>
  </si>
  <si>
    <t xml:space="preserve">Dependent Variable: pH </t>
  </si>
  <si>
    <t>PSD673</t>
  </si>
  <si>
    <t>(P = 0.565)</t>
  </si>
  <si>
    <t>(P = 0.073)</t>
  </si>
  <si>
    <t>PSD703</t>
    <phoneticPr fontId="3" type="noConversion"/>
  </si>
  <si>
    <t>(P = 0.444)</t>
  </si>
  <si>
    <t>(P = 0.741)</t>
  </si>
  <si>
    <t>PSI375</t>
  </si>
  <si>
    <t>PSD738</t>
  </si>
  <si>
    <t>PSD733</t>
  </si>
  <si>
    <t>U160610_3#2</t>
    <phoneticPr fontId="3" type="noConversion"/>
  </si>
  <si>
    <t>U160610_3#4</t>
  </si>
  <si>
    <t>U160703_2#2</t>
    <phoneticPr fontId="3" type="noConversion"/>
  </si>
  <si>
    <t>U160626#2</t>
  </si>
  <si>
    <t>U160703_2#1</t>
    <phoneticPr fontId="3" type="noConversion"/>
  </si>
  <si>
    <t>U160504_2#1</t>
    <phoneticPr fontId="3" type="noConversion"/>
  </si>
  <si>
    <t>U160505#2</t>
    <phoneticPr fontId="3" type="noConversion"/>
  </si>
  <si>
    <t>U160505#3</t>
  </si>
  <si>
    <t>U160505_2#1</t>
  </si>
  <si>
    <t>The differences in the mean values among the treatment groups are greater than would be expected by chance; there is a statistically significant difference  (P = 0.002).</t>
  </si>
  <si>
    <t>U160530_2#3</t>
  </si>
  <si>
    <t>Power of performed test with alpha = 0.050: 0.955</t>
  </si>
  <si>
    <t>U160530_1#3</t>
    <phoneticPr fontId="3" type="noConversion"/>
  </si>
  <si>
    <t>U160606#5</t>
    <phoneticPr fontId="3" type="noConversion"/>
  </si>
  <si>
    <t>U160610_1#1</t>
    <phoneticPr fontId="3" type="noConversion"/>
  </si>
  <si>
    <t>U160613#2</t>
  </si>
  <si>
    <t>U160606#2</t>
    <phoneticPr fontId="3" type="noConversion"/>
  </si>
  <si>
    <t>WT vs. KO</t>
  </si>
  <si>
    <t>WT vs. KI</t>
  </si>
  <si>
    <t>U160606#4</t>
  </si>
  <si>
    <t>-----------------------------------------------------------------------------------------------------------------------------</t>
  </si>
  <si>
    <t>Tuesday, March 27, 2018, 3:53:23 PM</t>
  </si>
  <si>
    <t>Tuesday, March 27, 2018, 3:45:46 PM</t>
  </si>
  <si>
    <t>(P = 0.659)</t>
  </si>
  <si>
    <t>(P = 0.460)</t>
  </si>
  <si>
    <t>(P = 0.056)</t>
  </si>
  <si>
    <t>The differences in the mean values among the treatment groups are greater than would be expected by chance; there is a statistically significant difference  (P = 0.023).</t>
  </si>
  <si>
    <t>The differences in the mean values among the treatment groups are not great enough to exclude the possibility that the difference is due to random sampling variability; there is not a statistically significant difference  (P = 0.308).</t>
  </si>
  <si>
    <t>Power of performed test with alpha = 0.050: 0.605</t>
  </si>
  <si>
    <t>Power of performed test with alpha = 0.050: 0.086</t>
  </si>
  <si>
    <t>The power of the performed test (0.086) is below the desired power of 0.800.</t>
  </si>
  <si>
    <t>Less than desired power indicates you are less likely to detect a difference when one actually exists. Negative results should be interpreted cautiously.</t>
  </si>
  <si>
    <t>WT vs. InjKO</t>
  </si>
  <si>
    <t>InjKI vs. InjKO</t>
  </si>
  <si>
    <t xml:space="preserve"> One-way ANOVA</t>
  </si>
  <si>
    <t>Otoconia size (㎛)</t>
    <phoneticPr fontId="3" type="noConversion"/>
  </si>
  <si>
    <t>Size</t>
  </si>
  <si>
    <t>log(Size)</t>
  </si>
  <si>
    <t>Saturday, March 16, 2019, 4:46:10 PM</t>
  </si>
  <si>
    <t>5 wks</t>
    <phoneticPr fontId="3" type="noConversion"/>
  </si>
  <si>
    <t>Data source: Data 1 in Otoconia.SNB</t>
  </si>
  <si>
    <t xml:space="preserve">Dependent Variable: log(Size) </t>
  </si>
  <si>
    <t>(P = 0.667)</t>
  </si>
  <si>
    <t>(P = 0.064)</t>
  </si>
  <si>
    <t>average</t>
  </si>
  <si>
    <t>The differences in the mean values among the treatment groups are not great enough to exclude the possibility that the difference is due to random sampling variability; there is not a statistically significant difference  (P = 0.148).</t>
  </si>
  <si>
    <t>Power of performed test with alpha = 0.050: 0.199</t>
  </si>
  <si>
    <t>The power of the performed test (0.199) is below the desired power of 0.800.</t>
  </si>
  <si>
    <t>Saturday, March 16, 2019, 4:46:33 PM</t>
  </si>
  <si>
    <t>(P = 0.519)</t>
  </si>
  <si>
    <t>(P = 0.222)</t>
  </si>
  <si>
    <t>The differences in the mean values among the treatment groups are not great enough to exclude the possibility that the difference is due to random sampling variability; there is not a statistically significant difference  (P = 0.145).</t>
  </si>
  <si>
    <t>Power of performed test with alpha = 0.050: 0.209</t>
  </si>
  <si>
    <t>The power of the performed test (0.209) is below the desired power of 0.800.</t>
  </si>
  <si>
    <t>Raw Data and Analysis</t>
  </si>
  <si>
    <t>Assembly of daily medians</t>
  </si>
  <si>
    <t>Data rearranged for one-way ANOVA in SigmaStat 4.0</t>
  </si>
  <si>
    <t>DAY1</t>
    <phoneticPr fontId="3" type="noConversion"/>
  </si>
  <si>
    <t>Day:</t>
  </si>
  <si>
    <t>Avg (Day 5-9)</t>
  </si>
  <si>
    <t>log transformation</t>
  </si>
  <si>
    <t>Sunday, April 01, 2018, 5:15:54 PM</t>
  </si>
  <si>
    <t>Daily median</t>
  </si>
  <si>
    <t>Data source: Data 1 in RotaRod.SNB</t>
  </si>
  <si>
    <t xml:space="preserve">Dependent Variable: log of Time on RotaRod </t>
  </si>
  <si>
    <t>WT_PSD-703</t>
  </si>
  <si>
    <t>(P = 0.577)</t>
  </si>
  <si>
    <t>WT_PSD-712</t>
    <phoneticPr fontId="3" type="noConversion"/>
  </si>
  <si>
    <t>(P = 0.211)</t>
  </si>
  <si>
    <t>WT_PSD-715</t>
    <phoneticPr fontId="3" type="noConversion"/>
  </si>
  <si>
    <t>KO_U160506-1#5</t>
    <phoneticPr fontId="3" type="noConversion"/>
  </si>
  <si>
    <t>KO_PSD-725</t>
    <phoneticPr fontId="3" type="noConversion"/>
  </si>
  <si>
    <t>KO_PSD-722</t>
    <phoneticPr fontId="3" type="noConversion"/>
  </si>
  <si>
    <t>KO_PSD-726</t>
    <phoneticPr fontId="3" type="noConversion"/>
  </si>
  <si>
    <t>KO_PSD-724</t>
    <phoneticPr fontId="3" type="noConversion"/>
  </si>
  <si>
    <t>injKI</t>
  </si>
  <si>
    <t>KO_PSD-723</t>
    <phoneticPr fontId="3" type="noConversion"/>
  </si>
  <si>
    <t>KO_PSD-727</t>
    <phoneticPr fontId="3" type="noConversion"/>
  </si>
  <si>
    <t>RKO_U160506-1#4</t>
    <phoneticPr fontId="3" type="noConversion"/>
  </si>
  <si>
    <t>RKO_U160506-1#6</t>
  </si>
  <si>
    <t>RKO_U160610-3#2</t>
    <phoneticPr fontId="3" type="noConversion"/>
  </si>
  <si>
    <t>RKO_U160610-3#4</t>
    <phoneticPr fontId="3" type="noConversion"/>
  </si>
  <si>
    <t>RKO_U160626#1</t>
    <phoneticPr fontId="3" type="noConversion"/>
  </si>
  <si>
    <t>RKO_U160626#2</t>
  </si>
  <si>
    <t>RKO_U160626#3</t>
  </si>
  <si>
    <t>KI_U160410#6</t>
  </si>
  <si>
    <t>KI_U160410#5</t>
  </si>
  <si>
    <t>KI_U160410#3</t>
  </si>
  <si>
    <t>KI_U160411#1</t>
  </si>
  <si>
    <t>WT vs. injKI</t>
  </si>
  <si>
    <t>KI_PSI-345</t>
    <phoneticPr fontId="3" type="noConversion"/>
  </si>
  <si>
    <t>KI_PSI-347</t>
    <phoneticPr fontId="3" type="noConversion"/>
  </si>
  <si>
    <t>KI_PSI-348</t>
  </si>
  <si>
    <t>KI_U160504-3#4</t>
    <phoneticPr fontId="3" type="noConversion"/>
  </si>
  <si>
    <t>KI vs. injKI</t>
  </si>
  <si>
    <t>KI_U160504-3#5</t>
  </si>
  <si>
    <t>injKI vs. KO</t>
  </si>
  <si>
    <t>KI_PSI-354</t>
    <phoneticPr fontId="3" type="noConversion"/>
  </si>
  <si>
    <t>injKI vs. InjKO</t>
  </si>
  <si>
    <t>KI_PSI-355</t>
  </si>
  <si>
    <t>InjKO vs. KO</t>
  </si>
  <si>
    <t>KI_PSI-356</t>
  </si>
  <si>
    <t>RKI_U160425#5</t>
  </si>
  <si>
    <t>RKI_U160425#4</t>
  </si>
  <si>
    <t>RKI_U160425#3</t>
    <phoneticPr fontId="3" type="noConversion"/>
  </si>
  <si>
    <t>RKI_U160425#2</t>
  </si>
  <si>
    <t>RKI_U160504-2#3</t>
    <phoneticPr fontId="3" type="noConversion"/>
  </si>
  <si>
    <t>RKI_U160606#1</t>
    <phoneticPr fontId="3" type="noConversion"/>
  </si>
  <si>
    <t>RKI_U160606#2</t>
  </si>
  <si>
    <t>RKI_U160606#3</t>
  </si>
  <si>
    <t>RKI_U160606#4</t>
  </si>
  <si>
    <t>RKI_U160530-1#4</t>
    <phoneticPr fontId="3" type="noConversion"/>
  </si>
  <si>
    <t>RKI_U160530-2#1</t>
    <phoneticPr fontId="3" type="noConversion"/>
  </si>
  <si>
    <t>RKI_U160619-1#1</t>
    <phoneticPr fontId="3" type="noConversion"/>
  </si>
  <si>
    <t>RKI_U160619-1#2</t>
  </si>
  <si>
    <t>RKI_U160619-1#4</t>
    <phoneticPr fontId="3" type="noConversion"/>
  </si>
  <si>
    <t>DAY2</t>
    <phoneticPr fontId="3" type="noConversion"/>
  </si>
  <si>
    <t>RKI_U160425#3</t>
  </si>
  <si>
    <t>DAY3</t>
    <phoneticPr fontId="3" type="noConversion"/>
  </si>
  <si>
    <t>RKI_U160425#2</t>
    <phoneticPr fontId="3" type="noConversion"/>
  </si>
  <si>
    <t>RKI_U160425#4</t>
    <phoneticPr fontId="3" type="noConversion"/>
  </si>
  <si>
    <t>RKI_U160425#5</t>
    <phoneticPr fontId="3" type="noConversion"/>
  </si>
  <si>
    <t>RKI_U160606#3</t>
    <phoneticPr fontId="3" type="noConversion"/>
  </si>
  <si>
    <t>DAY4</t>
    <phoneticPr fontId="3" type="noConversion"/>
  </si>
  <si>
    <t>DAY5</t>
  </si>
  <si>
    <t>DAY6</t>
    <phoneticPr fontId="3" type="noConversion"/>
  </si>
  <si>
    <t>DAY7</t>
    <phoneticPr fontId="3" type="noConversion"/>
  </si>
  <si>
    <t>DAY8</t>
    <phoneticPr fontId="3" type="noConversion"/>
  </si>
  <si>
    <t>DAY9</t>
    <phoneticPr fontId="3" type="noConversion"/>
  </si>
  <si>
    <t>KI_U160410#5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</si>
</sst>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E+00"/>
  </numFmts>
  <fonts count="23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name val="Arial"/>
      <family val="2"/>
    </font>
    <font>
      <sz val="14"/>
      <name val="Calibri"/>
      <family val="2"/>
    </font>
    <font>
      <sz val="14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charset val="129"/>
    </font>
    <font>
      <b/>
      <sz val="14"/>
      <color theme="1"/>
      <name val="Calibri"/>
      <family val="2"/>
      <charset val="129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29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3"/>
      <charset val="129"/>
      <scheme val="minor"/>
    </font>
    <font>
      <b/>
      <sz val="12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4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5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4" xfId="0" applyFont="1" applyBorder="1">
      <alignment vertical="center"/>
    </xf>
    <xf numFmtId="0" fontId="6" fillId="0" borderId="11" xfId="0" applyFont="1" applyBorder="1" applyAlignment="1">
      <alignment horizontal="right" vertical="center"/>
    </xf>
    <xf numFmtId="0" fontId="7" fillId="0" borderId="3" xfId="0" applyFont="1" applyFill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5" xfId="0" applyFill="1" applyBorder="1">
      <alignment vertical="center"/>
    </xf>
    <xf numFmtId="164" fontId="6" fillId="0" borderId="15" xfId="0" applyNumberFormat="1" applyFont="1" applyBorder="1" applyAlignment="1">
      <alignment horizontal="right" vertical="center"/>
    </xf>
    <xf numFmtId="2" fontId="7" fillId="0" borderId="3" xfId="0" applyNumberFormat="1" applyFont="1" applyFill="1" applyBorder="1">
      <alignment vertical="center"/>
    </xf>
    <xf numFmtId="2" fontId="7" fillId="0" borderId="1" xfId="0" applyNumberFormat="1" applyFont="1" applyFill="1" applyBorder="1">
      <alignment vertical="center"/>
    </xf>
    <xf numFmtId="2" fontId="9" fillId="0" borderId="1" xfId="0" applyNumberFormat="1" applyFont="1" applyFill="1" applyBorder="1">
      <alignment vertical="center"/>
    </xf>
    <xf numFmtId="2" fontId="9" fillId="0" borderId="3" xfId="0" applyNumberFormat="1" applyFont="1" applyFill="1" applyBorder="1">
      <alignment vertical="center"/>
    </xf>
    <xf numFmtId="2" fontId="7" fillId="0" borderId="18" xfId="0" applyNumberFormat="1" applyFont="1" applyFill="1" applyBorder="1">
      <alignment vertical="center"/>
    </xf>
    <xf numFmtId="2" fontId="9" fillId="0" borderId="15" xfId="0" applyNumberFormat="1" applyFont="1" applyFill="1" applyBorder="1">
      <alignment vertical="center"/>
    </xf>
    <xf numFmtId="2" fontId="7" fillId="0" borderId="15" xfId="0" applyNumberFormat="1" applyFont="1" applyFill="1" applyBorder="1">
      <alignment vertical="center"/>
    </xf>
    <xf numFmtId="11" fontId="7" fillId="0" borderId="3" xfId="0" applyNumberFormat="1" applyFont="1" applyFill="1" applyBorder="1">
      <alignment vertical="center"/>
    </xf>
    <xf numFmtId="11" fontId="7" fillId="0" borderId="15" xfId="0" applyNumberFormat="1" applyFont="1" applyFill="1" applyBorder="1">
      <alignment vertical="center"/>
    </xf>
    <xf numFmtId="0" fontId="6" fillId="0" borderId="15" xfId="0" applyFont="1" applyFill="1" applyBorder="1" applyAlignment="1">
      <alignment horizontal="right" vertical="center"/>
    </xf>
    <xf numFmtId="2" fontId="9" fillId="0" borderId="3" xfId="1" applyNumberFormat="1" applyFont="1" applyBorder="1" applyAlignment="1">
      <alignment horizontal="right"/>
    </xf>
    <xf numFmtId="2" fontId="0" fillId="0" borderId="1" xfId="0" applyNumberFormat="1" applyFill="1" applyBorder="1">
      <alignment vertical="center"/>
    </xf>
    <xf numFmtId="2" fontId="9" fillId="0" borderId="1" xfId="1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2" fontId="0" fillId="0" borderId="15" xfId="0" applyNumberFormat="1" applyFill="1" applyBorder="1">
      <alignment vertical="center"/>
    </xf>
    <xf numFmtId="2" fontId="9" fillId="0" borderId="3" xfId="1" applyNumberFormat="1" applyFont="1" applyFill="1" applyBorder="1" applyAlignment="1">
      <alignment horizontal="right"/>
    </xf>
    <xf numFmtId="2" fontId="9" fillId="0" borderId="1" xfId="1" applyNumberFormat="1" applyFont="1" applyFill="1" applyBorder="1" applyAlignment="1">
      <alignment horizontal="right"/>
    </xf>
    <xf numFmtId="2" fontId="9" fillId="0" borderId="15" xfId="1" applyNumberFormat="1" applyFont="1" applyFill="1" applyBorder="1" applyAlignment="1">
      <alignment horizontal="right"/>
    </xf>
    <xf numFmtId="2" fontId="7" fillId="0" borderId="3" xfId="0" applyNumberFormat="1" applyFon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2" fontId="7" fillId="0" borderId="15" xfId="0" applyNumberFormat="1" applyFont="1" applyFill="1" applyBorder="1" applyAlignment="1">
      <alignment horizontal="right" vertical="center"/>
    </xf>
    <xf numFmtId="2" fontId="0" fillId="0" borderId="15" xfId="0" applyNumberForma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164" fontId="0" fillId="0" borderId="0" xfId="0" applyNumberFormat="1" applyBorder="1">
      <alignment vertical="center"/>
    </xf>
    <xf numFmtId="164" fontId="0" fillId="0" borderId="0" xfId="0" applyNumberForma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righ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9" fontId="0" fillId="0" borderId="0" xfId="0" applyNumberFormat="1" applyFill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0" fontId="0" fillId="0" borderId="22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" fontId="0" fillId="0" borderId="0" xfId="0" applyNumberFormat="1" applyFill="1" applyBorder="1">
      <alignment vertical="center"/>
    </xf>
    <xf numFmtId="164" fontId="0" fillId="0" borderId="22" xfId="0" applyNumberFormat="1" applyFill="1" applyBorder="1">
      <alignment vertical="center"/>
    </xf>
    <xf numFmtId="2" fontId="0" fillId="0" borderId="22" xfId="0" applyNumberForma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5" xfId="0" applyBorder="1">
      <alignment vertical="center"/>
    </xf>
    <xf numFmtId="0" fontId="0" fillId="0" borderId="9" xfId="0" applyFill="1" applyBorder="1">
      <alignment vertical="center"/>
    </xf>
    <xf numFmtId="0" fontId="0" fillId="0" borderId="9" xfId="0" applyBorder="1">
      <alignment vertical="center"/>
    </xf>
    <xf numFmtId="0" fontId="0" fillId="0" borderId="26" xfId="0" applyFill="1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23" xfId="0" applyFill="1" applyBorder="1">
      <alignment vertical="center"/>
    </xf>
    <xf numFmtId="0" fontId="0" fillId="0" borderId="24" xfId="0" applyBorder="1">
      <alignment vertical="center"/>
    </xf>
    <xf numFmtId="0" fontId="0" fillId="0" borderId="27" xfId="0" applyFill="1" applyBorder="1">
      <alignment vertical="center"/>
    </xf>
    <xf numFmtId="0" fontId="0" fillId="0" borderId="27" xfId="0" applyBorder="1">
      <alignment vertical="center"/>
    </xf>
    <xf numFmtId="164" fontId="0" fillId="0" borderId="9" xfId="0" applyNumberFormat="1" applyFill="1" applyBorder="1">
      <alignment vertical="center"/>
    </xf>
    <xf numFmtId="0" fontId="0" fillId="0" borderId="20" xfId="0" applyBorder="1">
      <alignment vertical="center"/>
    </xf>
    <xf numFmtId="164" fontId="0" fillId="0" borderId="26" xfId="0" applyNumberFormat="1" applyFill="1" applyBorder="1">
      <alignment vertical="center"/>
    </xf>
    <xf numFmtId="0" fontId="0" fillId="0" borderId="27" xfId="0" applyBorder="1" applyAlignment="1">
      <alignment horizontal="right" vertical="center"/>
    </xf>
    <xf numFmtId="2" fontId="0" fillId="0" borderId="9" xfId="0" applyNumberFormat="1" applyFill="1" applyBorder="1">
      <alignment vertical="center"/>
    </xf>
    <xf numFmtId="2" fontId="0" fillId="0" borderId="26" xfId="0" applyNumberFormat="1" applyFill="1" applyBorder="1">
      <alignment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1" fontId="0" fillId="0" borderId="0" xfId="0" applyNumberFormat="1" applyBorder="1">
      <alignment vertical="center"/>
    </xf>
    <xf numFmtId="0" fontId="7" fillId="0" borderId="26" xfId="0" applyNumberFormat="1" applyFont="1" applyFill="1" applyBorder="1">
      <alignment vertical="center"/>
    </xf>
    <xf numFmtId="0" fontId="7" fillId="0" borderId="8" xfId="0" applyNumberFormat="1" applyFont="1" applyFill="1" applyBorder="1">
      <alignment vertical="center"/>
    </xf>
    <xf numFmtId="0" fontId="7" fillId="0" borderId="28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1" fontId="7" fillId="0" borderId="0" xfId="0" applyNumberFormat="1" applyFont="1" applyFill="1" applyBorder="1">
      <alignment vertical="center"/>
    </xf>
    <xf numFmtId="0" fontId="10" fillId="0" borderId="0" xfId="0" applyFont="1">
      <alignment vertical="center"/>
    </xf>
    <xf numFmtId="0" fontId="15" fillId="0" borderId="1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0" xfId="0" quotePrefix="1" applyFont="1">
      <alignment vertical="center"/>
    </xf>
    <xf numFmtId="0" fontId="15" fillId="2" borderId="21" xfId="0" applyFont="1" applyFill="1" applyBorder="1">
      <alignment vertical="center"/>
    </xf>
    <xf numFmtId="0" fontId="6" fillId="2" borderId="1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0" xfId="0" quotePrefix="1">
      <alignment vertical="center"/>
    </xf>
    <xf numFmtId="0" fontId="11" fillId="2" borderId="0" xfId="0" applyFont="1" applyFill="1">
      <alignment vertical="center"/>
    </xf>
    <xf numFmtId="0" fontId="6" fillId="0" borderId="11" xfId="0" applyFont="1" applyFill="1" applyBorder="1" applyAlignment="1">
      <alignment vertical="center"/>
    </xf>
    <xf numFmtId="0" fontId="6" fillId="2" borderId="29" xfId="0" applyFont="1" applyFill="1" applyBorder="1" applyAlignment="1">
      <alignment horizontal="right" vertical="center"/>
    </xf>
    <xf numFmtId="0" fontId="6" fillId="6" borderId="18" xfId="0" applyFont="1" applyFill="1" applyBorder="1" applyAlignment="1">
      <alignment horizontal="right" vertical="center"/>
    </xf>
    <xf numFmtId="0" fontId="6" fillId="6" borderId="21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6" fillId="6" borderId="8" xfId="0" applyFont="1" applyFill="1" applyBorder="1" applyAlignment="1">
      <alignment vertical="center"/>
    </xf>
    <xf numFmtId="0" fontId="0" fillId="0" borderId="3" xfId="0" applyFill="1" applyBorder="1">
      <alignment vertical="center"/>
    </xf>
    <xf numFmtId="0" fontId="15" fillId="2" borderId="20" xfId="0" applyFont="1" applyFill="1" applyBorder="1">
      <alignment vertical="center"/>
    </xf>
    <xf numFmtId="0" fontId="15" fillId="2" borderId="22" xfId="0" applyFont="1" applyFill="1" applyBorder="1">
      <alignment vertical="center"/>
    </xf>
    <xf numFmtId="11" fontId="15" fillId="2" borderId="21" xfId="0" applyNumberFormat="1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8" xfId="0" applyFill="1" applyBorder="1" applyAlignment="1">
      <alignment horizontal="right" vertical="center"/>
    </xf>
    <xf numFmtId="0" fontId="6" fillId="2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0" fontId="6" fillId="6" borderId="22" xfId="0" applyFont="1" applyFill="1" applyBorder="1" applyAlignment="1">
      <alignment vertical="center"/>
    </xf>
    <xf numFmtId="0" fontId="6" fillId="6" borderId="26" xfId="0" applyFont="1" applyFill="1" applyBorder="1" applyAlignment="1">
      <alignment vertical="center"/>
    </xf>
    <xf numFmtId="0" fontId="0" fillId="2" borderId="8" xfId="0" applyFill="1" applyBorder="1">
      <alignment vertical="center"/>
    </xf>
    <xf numFmtId="0" fontId="11" fillId="2" borderId="21" xfId="0" applyFont="1" applyFill="1" applyBorder="1">
      <alignment vertical="center"/>
    </xf>
    <xf numFmtId="0" fontId="4" fillId="0" borderId="0" xfId="0" applyFont="1" applyBorder="1">
      <alignment vertical="center"/>
    </xf>
    <xf numFmtId="11" fontId="11" fillId="2" borderId="21" xfId="0" applyNumberFormat="1" applyFont="1" applyFill="1" applyBorder="1" applyAlignment="1">
      <alignment horizontal="left" vertical="center"/>
    </xf>
    <xf numFmtId="2" fontId="0" fillId="0" borderId="0" xfId="0" applyNumberFormat="1">
      <alignment vertical="center"/>
    </xf>
    <xf numFmtId="0" fontId="11" fillId="2" borderId="21" xfId="0" applyFont="1" applyFill="1" applyBorder="1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0" fillId="0" borderId="3" xfId="0" applyBorder="1" applyAlignment="1">
      <alignment horizontal="right" vertical="center"/>
    </xf>
    <xf numFmtId="2" fontId="0" fillId="2" borderId="7" xfId="0" applyNumberFormat="1" applyFill="1" applyBorder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1" fontId="0" fillId="0" borderId="22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11" fontId="11" fillId="2" borderId="21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>
      <alignment vertical="center"/>
    </xf>
    <xf numFmtId="0" fontId="5" fillId="2" borderId="7" xfId="0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>
      <alignment vertical="center"/>
    </xf>
    <xf numFmtId="0" fontId="5" fillId="0" borderId="1" xfId="0" applyFont="1" applyFill="1" applyBorder="1" applyAlignment="1">
      <alignment horizontal="left" vertical="center"/>
    </xf>
    <xf numFmtId="0" fontId="0" fillId="5" borderId="22" xfId="0" applyFill="1" applyBorder="1" applyAlignment="1">
      <alignment horizontal="right" vertical="center"/>
    </xf>
    <xf numFmtId="0" fontId="0" fillId="5" borderId="22" xfId="0" applyFill="1" applyBorder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5" fillId="5" borderId="22" xfId="0" applyFont="1" applyFill="1" applyBorder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17" fillId="0" borderId="0" xfId="0" applyFo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22" xfId="0" applyNumberForma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>
      <alignment vertical="center"/>
    </xf>
    <xf numFmtId="164" fontId="7" fillId="0" borderId="20" xfId="0" applyNumberFormat="1" applyFont="1" applyFill="1" applyBorder="1">
      <alignment vertical="center"/>
    </xf>
    <xf numFmtId="164" fontId="7" fillId="0" borderId="17" xfId="0" applyNumberFormat="1" applyFont="1" applyFill="1" applyBorder="1">
      <alignment vertical="center"/>
    </xf>
    <xf numFmtId="164" fontId="7" fillId="0" borderId="15" xfId="0" applyNumberFormat="1" applyFont="1" applyFill="1" applyBorder="1">
      <alignment vertical="center"/>
    </xf>
    <xf numFmtId="164" fontId="7" fillId="0" borderId="16" xfId="0" applyNumberFormat="1" applyFont="1" applyFill="1" applyBorder="1">
      <alignment vertical="center"/>
    </xf>
    <xf numFmtId="165" fontId="7" fillId="0" borderId="3" xfId="0" applyNumberFormat="1" applyFont="1" applyFill="1" applyBorder="1">
      <alignment vertical="center"/>
    </xf>
    <xf numFmtId="165" fontId="7" fillId="0" borderId="20" xfId="0" applyNumberFormat="1" applyFont="1" applyFill="1" applyBorder="1">
      <alignment vertical="center"/>
    </xf>
    <xf numFmtId="165" fontId="7" fillId="0" borderId="17" xfId="0" applyNumberFormat="1" applyFont="1" applyFill="1" applyBorder="1">
      <alignment vertical="center"/>
    </xf>
    <xf numFmtId="165" fontId="7" fillId="0" borderId="15" xfId="0" applyNumberFormat="1" applyFont="1" applyFill="1" applyBorder="1">
      <alignment vertical="center"/>
    </xf>
    <xf numFmtId="165" fontId="7" fillId="0" borderId="16" xfId="0" applyNumberFormat="1" applyFont="1" applyFill="1" applyBorder="1">
      <alignment vertical="center"/>
    </xf>
    <xf numFmtId="2" fontId="16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NumberFormat="1" applyFont="1" applyFill="1" applyBorder="1">
      <alignment vertical="center"/>
    </xf>
    <xf numFmtId="0" fontId="0" fillId="0" borderId="0" xfId="0" applyNumberFormat="1" applyAlignment="1">
      <alignment horizontal="right" vertical="center"/>
    </xf>
    <xf numFmtId="0" fontId="0" fillId="0" borderId="1" xfId="0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0" fontId="0" fillId="0" borderId="3" xfId="0" applyNumberForma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15" fillId="2" borderId="15" xfId="0" applyFont="1" applyFill="1" applyBorder="1" applyAlignment="1">
      <alignment horizontal="right" vertical="center"/>
    </xf>
    <xf numFmtId="0" fontId="15" fillId="2" borderId="15" xfId="0" applyNumberFormat="1" applyFont="1" applyFill="1" applyBorder="1" applyAlignment="1">
      <alignment horizontal="right" vertical="center"/>
    </xf>
    <xf numFmtId="0" fontId="15" fillId="2" borderId="18" xfId="0" applyFont="1" applyFill="1" applyBorder="1" applyAlignment="1">
      <alignment horizontal="right" vertical="center"/>
    </xf>
    <xf numFmtId="0" fontId="15" fillId="2" borderId="18" xfId="0" applyNumberFormat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0" fillId="0" borderId="0" xfId="0" applyNumberFormat="1" applyFill="1" applyAlignment="1">
      <alignment horizontal="right" vertical="center"/>
    </xf>
    <xf numFmtId="11" fontId="0" fillId="0" borderId="0" xfId="0" applyNumberForma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0" fillId="0" borderId="0" xfId="0" quotePrefix="1" applyFill="1">
      <alignment vertical="center"/>
    </xf>
    <xf numFmtId="0" fontId="5" fillId="0" borderId="0" xfId="0" applyFont="1" applyFill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2" fontId="0" fillId="0" borderId="0" xfId="0" applyNumberFormat="1" applyFill="1" applyBorder="1" applyAlignment="1">
      <alignment horizontal="left" vertical="center"/>
    </xf>
    <xf numFmtId="2" fontId="0" fillId="0" borderId="3" xfId="0" applyNumberFormat="1" applyFill="1" applyBorder="1" applyAlignment="1">
      <alignment horizontal="left" vertical="center"/>
    </xf>
    <xf numFmtId="2" fontId="0" fillId="0" borderId="3" xfId="0" applyNumberFormat="1" applyFill="1" applyBorder="1" applyAlignment="1">
      <alignment horizontal="right" vertical="center"/>
    </xf>
    <xf numFmtId="11" fontId="11" fillId="2" borderId="7" xfId="0" applyNumberFormat="1" applyFont="1" applyFill="1" applyBorder="1" applyAlignment="1">
      <alignment horizontal="left" vertical="center"/>
    </xf>
    <xf numFmtId="11" fontId="11" fillId="2" borderId="8" xfId="0" applyNumberFormat="1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right" vertical="center"/>
    </xf>
    <xf numFmtId="0" fontId="0" fillId="0" borderId="0" xfId="0" quotePrefix="1" applyFill="1" applyBorder="1" applyAlignment="1">
      <alignment horizontal="right" vertical="center"/>
    </xf>
    <xf numFmtId="0" fontId="0" fillId="0" borderId="0" xfId="0" quotePrefix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right" vertical="center"/>
    </xf>
    <xf numFmtId="0" fontId="0" fillId="5" borderId="0" xfId="0" applyFill="1" applyBorder="1">
      <alignment vertical="center"/>
    </xf>
    <xf numFmtId="0" fontId="0" fillId="5" borderId="0" xfId="0" applyFill="1" applyBorder="1" applyAlignment="1">
      <alignment horizontal="right" vertical="center"/>
    </xf>
    <xf numFmtId="1" fontId="0" fillId="0" borderId="9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right" vertical="center" wrapText="1"/>
    </xf>
    <xf numFmtId="0" fontId="18" fillId="0" borderId="0" xfId="0" applyFont="1" applyAlignment="1"/>
    <xf numFmtId="165" fontId="0" fillId="0" borderId="0" xfId="0" applyNumberFormat="1">
      <alignment vertical="center"/>
    </xf>
    <xf numFmtId="165" fontId="0" fillId="0" borderId="0" xfId="0" applyNumberFormat="1" applyBorder="1">
      <alignment vertical="center"/>
    </xf>
    <xf numFmtId="0" fontId="0" fillId="0" borderId="0" xfId="0" applyNumberFormat="1" applyFill="1" applyBorder="1">
      <alignment vertical="center"/>
    </xf>
    <xf numFmtId="164" fontId="0" fillId="0" borderId="0" xfId="0" applyNumberFormat="1" applyFill="1" applyBorder="1" applyAlignment="1">
      <alignment horizontal="right" vertical="center"/>
    </xf>
    <xf numFmtId="165" fontId="0" fillId="5" borderId="22" xfId="0" applyNumberFormat="1" applyFill="1" applyBorder="1" applyAlignment="1">
      <alignment horizontal="right" vertical="center"/>
    </xf>
    <xf numFmtId="165" fontId="0" fillId="2" borderId="7" xfId="0" applyNumberFormat="1" applyFill="1" applyBorder="1">
      <alignment vertical="center"/>
    </xf>
    <xf numFmtId="164" fontId="0" fillId="0" borderId="0" xfId="0" applyNumberFormat="1" applyFill="1">
      <alignment vertical="center"/>
    </xf>
    <xf numFmtId="0" fontId="10" fillId="0" borderId="0" xfId="0" quotePrefix="1" applyFont="1" applyFill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164" fontId="0" fillId="0" borderId="21" xfId="0" applyNumberFormat="1" applyFill="1" applyBorder="1" applyAlignment="1">
      <alignment vertical="center"/>
    </xf>
    <xf numFmtId="0" fontId="15" fillId="2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5" borderId="0" xfId="0" applyNumberForma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0" fillId="3" borderId="0" xfId="0" applyNumberFormat="1" applyFill="1" applyBorder="1" applyAlignment="1">
      <alignment horizontal="right" vertical="center"/>
    </xf>
    <xf numFmtId="164" fontId="0" fillId="3" borderId="0" xfId="0" applyNumberForma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NumberFormat="1" applyFill="1" applyBorder="1" applyAlignment="1">
      <alignment horizontal="right" vertical="center"/>
    </xf>
    <xf numFmtId="164" fontId="0" fillId="4" borderId="0" xfId="0" applyNumberForma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2" fontId="16" fillId="2" borderId="22" xfId="0" applyNumberFormat="1" applyFont="1" applyFill="1" applyBorder="1">
      <alignment vertical="center"/>
    </xf>
    <xf numFmtId="2" fontId="16" fillId="2" borderId="0" xfId="0" applyNumberFormat="1" applyFont="1" applyFill="1" applyBorder="1">
      <alignment vertical="center"/>
    </xf>
    <xf numFmtId="2" fontId="16" fillId="2" borderId="26" xfId="0" applyNumberFormat="1" applyFont="1" applyFill="1" applyBorder="1">
      <alignment vertical="center"/>
    </xf>
    <xf numFmtId="2" fontId="14" fillId="0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>
      <alignment vertical="center"/>
    </xf>
    <xf numFmtId="0" fontId="10" fillId="0" borderId="0" xfId="0" applyFont="1" applyFill="1" applyAlignment="1">
      <alignment vertical="center"/>
    </xf>
    <xf numFmtId="0" fontId="10" fillId="0" borderId="22" xfId="0" applyFont="1" applyBorder="1">
      <alignment vertical="center"/>
    </xf>
    <xf numFmtId="2" fontId="10" fillId="0" borderId="22" xfId="0" applyNumberFormat="1" applyFont="1" applyBorder="1">
      <alignment vertical="center"/>
    </xf>
    <xf numFmtId="9" fontId="10" fillId="0" borderId="0" xfId="0" applyNumberFormat="1" applyFont="1" applyFill="1" applyAlignment="1">
      <alignment horizontal="right" vertical="center"/>
    </xf>
    <xf numFmtId="9" fontId="10" fillId="0" borderId="0" xfId="0" applyNumberFormat="1" applyFont="1" applyFill="1" applyAlignment="1">
      <alignment vertical="center"/>
    </xf>
    <xf numFmtId="0" fontId="10" fillId="0" borderId="0" xfId="0" quotePrefix="1" applyFont="1" applyFill="1">
      <alignment vertical="center"/>
    </xf>
    <xf numFmtId="11" fontId="10" fillId="0" borderId="0" xfId="0" applyNumberFormat="1" applyFont="1" applyFill="1" applyAlignment="1">
      <alignment horizontal="right" vertical="center"/>
    </xf>
    <xf numFmtId="2" fontId="7" fillId="7" borderId="3" xfId="0" applyNumberFormat="1" applyFont="1" applyFill="1" applyBorder="1">
      <alignment vertical="center"/>
    </xf>
    <xf numFmtId="166" fontId="7" fillId="0" borderId="3" xfId="0" applyNumberFormat="1" applyFont="1" applyFill="1" applyBorder="1">
      <alignment vertical="center"/>
    </xf>
    <xf numFmtId="166" fontId="7" fillId="0" borderId="15" xfId="0" applyNumberFormat="1" applyFont="1" applyFill="1" applyBorder="1">
      <alignment vertical="center"/>
    </xf>
    <xf numFmtId="0" fontId="10" fillId="0" borderId="0" xfId="0" applyFont="1" applyBorder="1">
      <alignment vertical="center"/>
    </xf>
    <xf numFmtId="0" fontId="0" fillId="0" borderId="22" xfId="0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7" fillId="0" borderId="14" xfId="0" applyFont="1" applyFill="1" applyBorder="1">
      <alignment vertical="center"/>
    </xf>
    <xf numFmtId="0" fontId="0" fillId="0" borderId="0" xfId="0" quotePrefix="1" applyFill="1" applyAlignment="1">
      <alignment vertical="center"/>
    </xf>
    <xf numFmtId="0" fontId="0" fillId="8" borderId="0" xfId="0" applyFill="1">
      <alignment vertical="center"/>
    </xf>
    <xf numFmtId="0" fontId="0" fillId="8" borderId="0" xfId="0" applyFill="1" applyAlignment="1">
      <alignment horizontal="right" vertical="center"/>
    </xf>
    <xf numFmtId="0" fontId="7" fillId="0" borderId="0" xfId="0" applyFont="1" applyFill="1" applyBorder="1">
      <alignment vertical="center"/>
    </xf>
    <xf numFmtId="2" fontId="13" fillId="0" borderId="0" xfId="0" applyNumberFormat="1" applyFont="1" applyFill="1" applyBorder="1">
      <alignment vertical="center"/>
    </xf>
    <xf numFmtId="0" fontId="10" fillId="5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2" fontId="10" fillId="0" borderId="0" xfId="0" applyNumberFormat="1" applyFont="1" applyFill="1">
      <alignment vertical="center"/>
    </xf>
    <xf numFmtId="0" fontId="20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right" vertical="center"/>
    </xf>
    <xf numFmtId="2" fontId="0" fillId="0" borderId="30" xfId="0" applyNumberFormat="1" applyBorder="1">
      <alignment vertical="center"/>
    </xf>
    <xf numFmtId="0" fontId="0" fillId="0" borderId="30" xfId="0" applyBorder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1" fontId="0" fillId="0" borderId="13" xfId="0" applyNumberForma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right" vertical="center"/>
    </xf>
    <xf numFmtId="1" fontId="0" fillId="0" borderId="15" xfId="0" applyNumberFormat="1" applyBorder="1" applyAlignment="1">
      <alignment horizontal="right" vertical="center"/>
    </xf>
    <xf numFmtId="1" fontId="0" fillId="0" borderId="16" xfId="0" applyNumberForma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1" fontId="0" fillId="0" borderId="3" xfId="0" applyNumberFormat="1" applyBorder="1" applyAlignment="1">
      <alignment horizontal="right" vertical="center"/>
    </xf>
    <xf numFmtId="0" fontId="4" fillId="0" borderId="1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2" fontId="0" fillId="0" borderId="0" xfId="0" applyNumberFormat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22" fillId="0" borderId="33" xfId="0" applyFont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4" fillId="0" borderId="35" xfId="0" applyFont="1" applyBorder="1">
      <alignment vertical="center"/>
    </xf>
    <xf numFmtId="2" fontId="0" fillId="0" borderId="36" xfId="0" applyNumberFormat="1" applyBorder="1" applyAlignment="1">
      <alignment horizontal="right" vertical="center"/>
    </xf>
    <xf numFmtId="2" fontId="11" fillId="0" borderId="36" xfId="0" applyNumberFormat="1" applyFont="1" applyBorder="1" applyAlignment="1">
      <alignment horizontal="right" vertical="center"/>
    </xf>
    <xf numFmtId="165" fontId="0" fillId="0" borderId="36" xfId="0" applyNumberFormat="1" applyBorder="1" applyAlignment="1">
      <alignment horizontal="right" vertical="center"/>
    </xf>
    <xf numFmtId="0" fontId="4" fillId="0" borderId="33" xfId="0" applyFont="1" applyBorder="1">
      <alignment vertical="center"/>
    </xf>
    <xf numFmtId="2" fontId="11" fillId="0" borderId="0" xfId="0" applyNumberFormat="1" applyFont="1" applyBorder="1" applyAlignment="1">
      <alignment horizontal="right" vertical="center"/>
    </xf>
    <xf numFmtId="0" fontId="22" fillId="0" borderId="35" xfId="0" applyFont="1" applyBorder="1">
      <alignment vertical="center"/>
    </xf>
    <xf numFmtId="0" fontId="0" fillId="0" borderId="36" xfId="0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2" fillId="0" borderId="22" xfId="0" applyFont="1" applyBorder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2" borderId="7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5" fillId="2" borderId="26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6" xfId="0" applyFill="1" applyBorder="1">
      <alignment vertical="center"/>
    </xf>
    <xf numFmtId="2" fontId="0" fillId="0" borderId="36" xfId="0" applyNumberFormat="1" applyFill="1" applyBorder="1" applyAlignment="1">
      <alignment horizontal="right" vertical="center"/>
    </xf>
    <xf numFmtId="2" fontId="11" fillId="0" borderId="36" xfId="0" applyNumberFormat="1" applyFont="1" applyFill="1" applyBorder="1" applyAlignment="1">
      <alignment horizontal="right" vertical="center"/>
    </xf>
    <xf numFmtId="165" fontId="0" fillId="0" borderId="36" xfId="0" applyNumberFormat="1" applyFill="1" applyBorder="1" applyAlignment="1">
      <alignment horizontal="right" vertical="center"/>
    </xf>
    <xf numFmtId="0" fontId="4" fillId="0" borderId="35" xfId="0" applyFont="1" applyFill="1" applyBorder="1">
      <alignment vertical="center"/>
    </xf>
    <xf numFmtId="2" fontId="11" fillId="0" borderId="0" xfId="0" applyNumberFormat="1" applyFont="1" applyFill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0" fontId="0" fillId="0" borderId="36" xfId="0" applyFill="1" applyBorder="1" applyAlignment="1">
      <alignment horizontal="right" vertical="center"/>
    </xf>
    <xf numFmtId="0" fontId="22" fillId="0" borderId="35" xfId="0" applyFont="1" applyFill="1" applyBorder="1">
      <alignment vertical="center"/>
    </xf>
    <xf numFmtId="165" fontId="0" fillId="0" borderId="36" xfId="0" applyNumberFormat="1" applyFill="1" applyBorder="1">
      <alignment vertical="center"/>
    </xf>
    <xf numFmtId="1" fontId="0" fillId="0" borderId="0" xfId="0" applyNumberFormat="1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tabSelected="1" workbookViewId="0">
      <selection activeCell="H6" sqref="H6"/>
    </sheetView>
  </sheetViews>
  <sheetFormatPr defaultRowHeight="14.4"/>
  <cols>
    <col min="1" max="1" width="14.88671875" customWidth="1"/>
    <col min="2" max="2" width="59" customWidth="1"/>
    <col min="3" max="3" width="19" customWidth="1"/>
  </cols>
  <sheetData>
    <row r="2" spans="1:2">
      <c r="A2" s="163" t="s">
        <v>0</v>
      </c>
      <c r="B2" s="358"/>
    </row>
    <row r="3" spans="1:2" ht="16.2">
      <c r="A3" s="359" t="s">
        <v>1</v>
      </c>
      <c r="B3" s="255" t="s">
        <v>2</v>
      </c>
    </row>
    <row r="4" spans="1:2" ht="16.2">
      <c r="A4" s="359" t="s">
        <v>3</v>
      </c>
      <c r="B4" s="360" t="s">
        <v>4</v>
      </c>
    </row>
    <row r="5" spans="1:2" ht="16.2">
      <c r="A5" s="359" t="s">
        <v>5</v>
      </c>
      <c r="B5" s="360" t="s">
        <v>6</v>
      </c>
    </row>
    <row r="6" spans="1:2" ht="16.2">
      <c r="A6" s="359" t="s">
        <v>7</v>
      </c>
      <c r="B6" s="360" t="s">
        <v>8</v>
      </c>
    </row>
    <row r="7" spans="1:2" ht="16.2">
      <c r="A7" s="359" t="s">
        <v>9</v>
      </c>
      <c r="B7" s="360" t="s">
        <v>10</v>
      </c>
    </row>
    <row r="8" spans="1:2">
      <c r="A8" s="10"/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7"/>
  <sheetViews>
    <sheetView zoomScale="69" zoomScaleNormal="40" workbookViewId="0">
      <selection activeCell="M27" sqref="M27"/>
    </sheetView>
  </sheetViews>
  <sheetFormatPr defaultRowHeight="14.4"/>
  <cols>
    <col min="1" max="1" width="21.88671875" bestFit="1" customWidth="1"/>
    <col min="2" max="2" width="9" bestFit="1" customWidth="1"/>
    <col min="3" max="3" width="9.21875" style="10" bestFit="1" customWidth="1"/>
    <col min="4" max="4" width="10" style="10" bestFit="1" customWidth="1"/>
    <col min="5" max="5" width="9.21875" style="10" bestFit="1" customWidth="1"/>
    <col min="6" max="6" width="10" style="10" bestFit="1" customWidth="1"/>
    <col min="7" max="7" width="9.21875" style="10" bestFit="1" customWidth="1"/>
    <col min="9" max="9" width="8.88671875" style="170"/>
    <col min="11" max="11" width="17.21875" customWidth="1"/>
    <col min="14" max="14" width="19.77734375" customWidth="1"/>
    <col min="16" max="16" width="32.77734375" customWidth="1"/>
    <col min="17" max="17" width="12.88671875" style="10" customWidth="1"/>
    <col min="18" max="18" width="11.77734375" style="10" bestFit="1" customWidth="1"/>
    <col min="19" max="19" width="12.77734375" style="10" bestFit="1" customWidth="1"/>
    <col min="20" max="20" width="12.6640625" style="10" customWidth="1"/>
    <col min="21" max="21" width="8.88671875" style="10"/>
  </cols>
  <sheetData>
    <row r="1" spans="1:22">
      <c r="A1" s="153" t="s">
        <v>290</v>
      </c>
      <c r="B1" s="143"/>
      <c r="C1" s="142"/>
      <c r="D1" s="142"/>
      <c r="E1" s="142"/>
      <c r="F1" s="142"/>
      <c r="G1" s="144"/>
      <c r="I1" s="168" t="s">
        <v>291</v>
      </c>
      <c r="J1" s="142"/>
      <c r="K1" s="161"/>
      <c r="L1" s="143"/>
      <c r="M1" s="143"/>
      <c r="N1" s="152"/>
      <c r="P1" s="157" t="s">
        <v>292</v>
      </c>
      <c r="Q1" s="361"/>
      <c r="R1" s="361"/>
      <c r="S1" s="361"/>
      <c r="T1" s="361"/>
      <c r="U1" s="144"/>
    </row>
    <row r="2" spans="1:22">
      <c r="A2" s="75" t="s">
        <v>293</v>
      </c>
      <c r="H2" s="2"/>
      <c r="I2" s="169" t="s">
        <v>44</v>
      </c>
      <c r="J2" s="160" t="s">
        <v>45</v>
      </c>
      <c r="K2" s="167" t="s">
        <v>294</v>
      </c>
      <c r="P2" t="s">
        <v>48</v>
      </c>
      <c r="Q2" s="7" t="s">
        <v>295</v>
      </c>
    </row>
    <row r="3" spans="1:22">
      <c r="A3" s="163" t="s">
        <v>45</v>
      </c>
      <c r="B3" s="163" t="s">
        <v>296</v>
      </c>
      <c r="C3" s="164" t="s">
        <v>1</v>
      </c>
      <c r="D3" s="164" t="s">
        <v>3</v>
      </c>
      <c r="E3" s="164" t="s">
        <v>5</v>
      </c>
      <c r="F3" s="164" t="s">
        <v>7</v>
      </c>
      <c r="G3" s="164" t="s">
        <v>297</v>
      </c>
      <c r="H3" s="2"/>
      <c r="I3" s="362" t="s">
        <v>1</v>
      </c>
      <c r="J3" s="10" t="s">
        <v>55</v>
      </c>
      <c r="K3" s="70">
        <v>897.1554000000001</v>
      </c>
      <c r="P3" t="s">
        <v>298</v>
      </c>
    </row>
    <row r="4" spans="1:22">
      <c r="A4" s="76" t="s">
        <v>187</v>
      </c>
      <c r="B4" s="67">
        <v>1</v>
      </c>
      <c r="C4" s="70">
        <v>897.1554000000001</v>
      </c>
      <c r="D4" s="70">
        <v>1700.0890000000002</v>
      </c>
      <c r="E4" s="70">
        <v>430.14300000000003</v>
      </c>
      <c r="F4" s="70">
        <v>1831.1802000000002</v>
      </c>
      <c r="G4" s="70">
        <v>1515.7420000000002</v>
      </c>
      <c r="H4" s="2"/>
      <c r="I4" s="362" t="s">
        <v>1</v>
      </c>
      <c r="J4" s="10" t="s">
        <v>55</v>
      </c>
      <c r="K4" s="70">
        <v>880.76900000000012</v>
      </c>
      <c r="P4" t="s">
        <v>58</v>
      </c>
    </row>
    <row r="5" spans="1:22">
      <c r="A5" s="76"/>
      <c r="B5" s="67">
        <v>2</v>
      </c>
      <c r="C5" s="70">
        <v>880.76900000000012</v>
      </c>
      <c r="D5" s="70">
        <v>1806.6006000000002</v>
      </c>
      <c r="E5" s="70">
        <v>626.77980000000002</v>
      </c>
      <c r="F5" s="70">
        <v>1794.3108000000002</v>
      </c>
      <c r="G5" s="70">
        <v>405.56340000000006</v>
      </c>
      <c r="H5" s="2"/>
      <c r="I5" s="363" t="s">
        <v>1</v>
      </c>
      <c r="J5" s="67" t="s">
        <v>55</v>
      </c>
      <c r="K5" s="70">
        <v>757.87100000000009</v>
      </c>
      <c r="L5" s="2"/>
      <c r="P5" t="s">
        <v>299</v>
      </c>
    </row>
    <row r="6" spans="1:22">
      <c r="A6" s="76"/>
      <c r="B6" s="165">
        <v>3</v>
      </c>
      <c r="C6" s="166">
        <v>757.87100000000009</v>
      </c>
      <c r="D6" s="166">
        <v>3199.4446000000003</v>
      </c>
      <c r="E6" s="166">
        <v>880.76900000000012</v>
      </c>
      <c r="F6" s="166">
        <v>2048.3000000000002</v>
      </c>
      <c r="G6" s="166">
        <v>1884.4360000000001</v>
      </c>
      <c r="H6" s="2"/>
      <c r="I6" s="363" t="s">
        <v>3</v>
      </c>
      <c r="J6" s="67" t="s">
        <v>55</v>
      </c>
      <c r="K6" s="70">
        <v>1700.0890000000002</v>
      </c>
      <c r="L6" s="2"/>
      <c r="P6" t="s">
        <v>63</v>
      </c>
      <c r="Q6" s="10" t="s">
        <v>64</v>
      </c>
      <c r="R6" s="7" t="s">
        <v>300</v>
      </c>
    </row>
    <row r="7" spans="1:22">
      <c r="A7" s="76"/>
      <c r="B7" s="162" t="s">
        <v>301</v>
      </c>
      <c r="C7" s="70">
        <f>AVERAGE(C4:C6)</f>
        <v>845.26513333333344</v>
      </c>
      <c r="D7" s="70">
        <f t="shared" ref="D7:G7" si="0">AVERAGE(D4:D6)</f>
        <v>2235.3780666666667</v>
      </c>
      <c r="E7" s="70">
        <f t="shared" si="0"/>
        <v>645.89726666666672</v>
      </c>
      <c r="F7" s="70">
        <f t="shared" si="0"/>
        <v>1891.2636666666669</v>
      </c>
      <c r="G7" s="70">
        <f t="shared" si="0"/>
        <v>1268.5804666666668</v>
      </c>
      <c r="H7" s="2"/>
      <c r="I7" s="363" t="s">
        <v>3</v>
      </c>
      <c r="J7" s="67" t="s">
        <v>55</v>
      </c>
      <c r="K7" s="70">
        <v>1806.6006000000002</v>
      </c>
      <c r="L7" s="2"/>
      <c r="P7" t="s">
        <v>70</v>
      </c>
      <c r="Q7" s="10" t="s">
        <v>64</v>
      </c>
      <c r="R7" s="7" t="s">
        <v>302</v>
      </c>
    </row>
    <row r="8" spans="1:22">
      <c r="A8" s="76"/>
      <c r="B8" s="162" t="s">
        <v>219</v>
      </c>
      <c r="C8" s="70">
        <f>STDEV(C4:C6)</f>
        <v>76.127717896002466</v>
      </c>
      <c r="D8" s="70">
        <f t="shared" ref="D8:G8" si="1">STDEV(D4:D6)</f>
        <v>836.60288712964223</v>
      </c>
      <c r="E8" s="70">
        <f t="shared" si="1"/>
        <v>225.92046414128433</v>
      </c>
      <c r="F8" s="70">
        <f t="shared" si="1"/>
        <v>137.2411951790472</v>
      </c>
      <c r="G8" s="70">
        <f t="shared" si="1"/>
        <v>769.79390711245128</v>
      </c>
      <c r="H8" s="2"/>
      <c r="I8" s="363" t="s">
        <v>3</v>
      </c>
      <c r="J8" s="67" t="s">
        <v>55</v>
      </c>
      <c r="K8" s="70">
        <v>3199.4446000000003</v>
      </c>
      <c r="L8" s="2"/>
    </row>
    <row r="9" spans="1:22">
      <c r="A9" s="76"/>
      <c r="B9" s="162" t="s">
        <v>220</v>
      </c>
      <c r="C9" s="70">
        <f>COUNT(C4:C6)</f>
        <v>3</v>
      </c>
      <c r="D9" s="70">
        <f t="shared" ref="D9:G9" si="2">COUNT(D4:D6)</f>
        <v>3</v>
      </c>
      <c r="E9" s="70">
        <f t="shared" si="2"/>
        <v>3</v>
      </c>
      <c r="F9" s="70">
        <f t="shared" si="2"/>
        <v>3</v>
      </c>
      <c r="G9" s="70">
        <f t="shared" si="2"/>
        <v>3</v>
      </c>
      <c r="H9" s="2"/>
      <c r="I9" s="363" t="s">
        <v>303</v>
      </c>
      <c r="J9" s="67" t="s">
        <v>55</v>
      </c>
      <c r="K9" s="70">
        <v>430.14300000000003</v>
      </c>
      <c r="L9" s="2"/>
      <c r="P9" t="s">
        <v>83</v>
      </c>
      <c r="Q9" s="10" t="s">
        <v>84</v>
      </c>
      <c r="R9" s="10" t="s">
        <v>85</v>
      </c>
      <c r="S9" s="10" t="s">
        <v>86</v>
      </c>
      <c r="T9" s="10" t="s">
        <v>87</v>
      </c>
      <c r="U9" s="10" t="s">
        <v>88</v>
      </c>
    </row>
    <row r="10" spans="1:22">
      <c r="B10" s="234" t="s">
        <v>304</v>
      </c>
      <c r="D10" s="179">
        <f>D7/C7</f>
        <v>2.6445880452342485</v>
      </c>
      <c r="E10" s="179">
        <f>E7/C7</f>
        <v>0.76413570274636511</v>
      </c>
      <c r="F10" s="179">
        <f>F7/C7</f>
        <v>2.2374798061389338</v>
      </c>
      <c r="G10" s="179">
        <f>G7/C7</f>
        <v>1.5008077544426495</v>
      </c>
      <c r="H10" s="2"/>
      <c r="I10" s="363" t="s">
        <v>303</v>
      </c>
      <c r="J10" s="67" t="s">
        <v>55</v>
      </c>
      <c r="K10" s="70">
        <v>626.77980000000002</v>
      </c>
      <c r="L10" s="2"/>
      <c r="P10" t="s">
        <v>44</v>
      </c>
      <c r="Q10" s="10">
        <v>4</v>
      </c>
      <c r="R10" s="10">
        <v>525687954.52399999</v>
      </c>
      <c r="S10" s="10">
        <v>131421988.631</v>
      </c>
      <c r="T10" s="10">
        <v>435.928</v>
      </c>
      <c r="U10" s="10" t="s">
        <v>90</v>
      </c>
    </row>
    <row r="11" spans="1:22">
      <c r="H11" s="2"/>
      <c r="I11" s="363" t="s">
        <v>303</v>
      </c>
      <c r="J11" s="67" t="s">
        <v>55</v>
      </c>
      <c r="K11" s="70">
        <v>880.76900000000012</v>
      </c>
      <c r="L11" s="2"/>
      <c r="P11" t="s">
        <v>45</v>
      </c>
      <c r="Q11" s="10">
        <v>2</v>
      </c>
      <c r="R11" s="10">
        <v>529713779.04100001</v>
      </c>
      <c r="S11" s="10">
        <v>264856889.521</v>
      </c>
      <c r="T11" s="10">
        <v>878.53399999999999</v>
      </c>
      <c r="U11" s="10" t="s">
        <v>90</v>
      </c>
    </row>
    <row r="12" spans="1:22">
      <c r="A12" s="163" t="s">
        <v>45</v>
      </c>
      <c r="B12" s="163" t="s">
        <v>296</v>
      </c>
      <c r="C12" s="164" t="s">
        <v>1</v>
      </c>
      <c r="D12" s="164" t="s">
        <v>3</v>
      </c>
      <c r="E12" s="164" t="s">
        <v>5</v>
      </c>
      <c r="F12" s="164" t="s">
        <v>7</v>
      </c>
      <c r="G12" s="164" t="s">
        <v>9</v>
      </c>
      <c r="H12" s="2"/>
      <c r="I12" s="363" t="s">
        <v>7</v>
      </c>
      <c r="J12" s="67" t="s">
        <v>55</v>
      </c>
      <c r="K12" s="70">
        <v>1831.1802000000002</v>
      </c>
      <c r="L12" s="2"/>
      <c r="P12" t="s">
        <v>93</v>
      </c>
      <c r="Q12" s="10">
        <v>8</v>
      </c>
      <c r="R12" s="10">
        <v>243761634.16600001</v>
      </c>
      <c r="S12" s="10">
        <v>30470204.271000002</v>
      </c>
      <c r="T12" s="10">
        <v>101.07</v>
      </c>
      <c r="U12" s="10" t="s">
        <v>90</v>
      </c>
    </row>
    <row r="13" spans="1:22">
      <c r="A13" s="76" t="s">
        <v>221</v>
      </c>
      <c r="B13" s="162">
        <v>1</v>
      </c>
      <c r="C13" s="70">
        <v>835.70640000000003</v>
      </c>
      <c r="D13" s="70">
        <v>9016.6166000000012</v>
      </c>
      <c r="E13" s="70">
        <v>1814.7938000000001</v>
      </c>
      <c r="F13" s="70">
        <v>7828.6026000000011</v>
      </c>
      <c r="G13" s="70">
        <v>1671.4128000000001</v>
      </c>
      <c r="H13" s="2"/>
      <c r="I13" s="363" t="s">
        <v>7</v>
      </c>
      <c r="J13" s="67" t="s">
        <v>55</v>
      </c>
      <c r="K13" s="70">
        <v>1794.3108000000002</v>
      </c>
      <c r="L13" s="2"/>
      <c r="P13" t="s">
        <v>95</v>
      </c>
      <c r="Q13" s="10">
        <v>30</v>
      </c>
      <c r="R13" s="10">
        <v>9044282.2809999995</v>
      </c>
      <c r="S13" s="10">
        <v>301476.076</v>
      </c>
    </row>
    <row r="14" spans="1:22">
      <c r="A14" s="76"/>
      <c r="B14" s="162">
        <v>2</v>
      </c>
      <c r="C14" s="70">
        <v>1429.7134000000001</v>
      </c>
      <c r="D14" s="70">
        <v>8819.979800000001</v>
      </c>
      <c r="E14" s="70">
        <v>1413.327</v>
      </c>
      <c r="F14" s="70">
        <v>10393.074200000001</v>
      </c>
      <c r="G14" s="70">
        <v>1855.7598000000003</v>
      </c>
      <c r="H14" s="2"/>
      <c r="I14" s="363" t="s">
        <v>7</v>
      </c>
      <c r="J14" s="67" t="s">
        <v>55</v>
      </c>
      <c r="K14" s="70">
        <v>2048.3000000000002</v>
      </c>
      <c r="L14" s="2"/>
      <c r="P14" t="s">
        <v>97</v>
      </c>
      <c r="Q14" s="10">
        <v>44</v>
      </c>
      <c r="R14" s="10">
        <v>1308207650.013</v>
      </c>
      <c r="S14" s="10">
        <v>29731992.046</v>
      </c>
    </row>
    <row r="15" spans="1:22">
      <c r="A15" s="76"/>
      <c r="B15" s="165">
        <v>3</v>
      </c>
      <c r="C15" s="166">
        <v>1769.7312000000002</v>
      </c>
      <c r="D15" s="166">
        <v>9155.9009999999998</v>
      </c>
      <c r="E15" s="166">
        <v>1552.6114000000002</v>
      </c>
      <c r="F15" s="166">
        <v>8258.7456000000002</v>
      </c>
      <c r="G15" s="166">
        <v>2048.3000000000002</v>
      </c>
      <c r="H15" s="2"/>
      <c r="I15" s="363" t="s">
        <v>305</v>
      </c>
      <c r="J15" s="67" t="s">
        <v>55</v>
      </c>
      <c r="K15" s="70">
        <v>1515.7420000000002</v>
      </c>
      <c r="L15" s="2"/>
    </row>
    <row r="16" spans="1:22">
      <c r="A16" s="76"/>
      <c r="B16" s="162" t="s">
        <v>301</v>
      </c>
      <c r="C16" s="70">
        <f>AVERAGE(C13:C15)</f>
        <v>1345.0503333333334</v>
      </c>
      <c r="D16" s="70">
        <f t="shared" ref="D16:G16" si="3">AVERAGE(D13:D15)</f>
        <v>8997.4991333333328</v>
      </c>
      <c r="E16" s="70">
        <f t="shared" si="3"/>
        <v>1593.5774000000001</v>
      </c>
      <c r="F16" s="70">
        <f t="shared" si="3"/>
        <v>8826.8074666666671</v>
      </c>
      <c r="G16" s="70">
        <f t="shared" si="3"/>
        <v>1858.490866666667</v>
      </c>
      <c r="H16" s="2"/>
      <c r="I16" s="363" t="s">
        <v>305</v>
      </c>
      <c r="J16" s="67" t="s">
        <v>55</v>
      </c>
      <c r="K16" s="70">
        <v>405.56340000000006</v>
      </c>
      <c r="L16" s="2"/>
      <c r="P16" t="s">
        <v>100</v>
      </c>
      <c r="V16" s="127" t="s">
        <v>306</v>
      </c>
    </row>
    <row r="17" spans="1:22">
      <c r="A17" s="76"/>
      <c r="B17" s="162" t="s">
        <v>219</v>
      </c>
      <c r="C17" s="70">
        <f>STDEV(C13:C15)</f>
        <v>472.73296679712666</v>
      </c>
      <c r="D17" s="70">
        <f t="shared" ref="D17:G17" si="4">STDEV(D13:D15)</f>
        <v>168.77461687461525</v>
      </c>
      <c r="E17" s="70">
        <f t="shared" si="4"/>
        <v>203.84444496370222</v>
      </c>
      <c r="F17" s="70">
        <f t="shared" si="4"/>
        <v>1373.3715302394578</v>
      </c>
      <c r="G17" s="70">
        <f t="shared" si="4"/>
        <v>188.45844216912479</v>
      </c>
      <c r="H17" s="2"/>
      <c r="I17" s="363" t="s">
        <v>305</v>
      </c>
      <c r="J17" s="67" t="s">
        <v>55</v>
      </c>
      <c r="K17" s="70">
        <v>1884.4360000000001</v>
      </c>
      <c r="L17" s="2"/>
      <c r="P17" t="s">
        <v>104</v>
      </c>
      <c r="V17" s="127" t="s">
        <v>306</v>
      </c>
    </row>
    <row r="18" spans="1:22">
      <c r="A18" s="76"/>
      <c r="B18" s="162" t="s">
        <v>220</v>
      </c>
      <c r="C18" s="70">
        <f>COUNT(C13:C15)</f>
        <v>3</v>
      </c>
      <c r="D18" s="70">
        <f t="shared" ref="D18:G18" si="5">COUNT(D13:D15)</f>
        <v>3</v>
      </c>
      <c r="E18" s="70">
        <f t="shared" si="5"/>
        <v>3</v>
      </c>
      <c r="F18" s="70">
        <f t="shared" si="5"/>
        <v>3</v>
      </c>
      <c r="G18" s="70">
        <f t="shared" si="5"/>
        <v>3</v>
      </c>
      <c r="H18" s="2"/>
      <c r="I18" s="363" t="s">
        <v>1</v>
      </c>
      <c r="J18" s="67" t="s">
        <v>68</v>
      </c>
      <c r="K18" s="70">
        <v>835.70640000000003</v>
      </c>
      <c r="L18" s="2"/>
      <c r="P18" t="s">
        <v>106</v>
      </c>
    </row>
    <row r="19" spans="1:22">
      <c r="B19" s="234" t="s">
        <v>304</v>
      </c>
      <c r="D19" s="179">
        <f>D16/C16</f>
        <v>6.6893401015228422</v>
      </c>
      <c r="E19" s="179">
        <f>E16/C16</f>
        <v>1.1847715736040609</v>
      </c>
      <c r="F19" s="179">
        <f>F16/C16</f>
        <v>6.5624365482233502</v>
      </c>
      <c r="G19" s="179">
        <f>G16/C16</f>
        <v>1.3817258883248733</v>
      </c>
      <c r="I19" s="363" t="s">
        <v>1</v>
      </c>
      <c r="J19" s="67" t="s">
        <v>68</v>
      </c>
      <c r="K19" s="70">
        <v>1429.7134000000001</v>
      </c>
      <c r="L19" s="2"/>
      <c r="P19" t="s">
        <v>307</v>
      </c>
    </row>
    <row r="20" spans="1:22">
      <c r="I20" s="363" t="s">
        <v>1</v>
      </c>
      <c r="J20" s="67" t="s">
        <v>68</v>
      </c>
      <c r="K20" s="70">
        <v>1769.7312000000002</v>
      </c>
      <c r="L20" s="2"/>
      <c r="P20" t="s">
        <v>251</v>
      </c>
    </row>
    <row r="21" spans="1:22">
      <c r="A21" s="163" t="s">
        <v>45</v>
      </c>
      <c r="B21" s="163" t="s">
        <v>296</v>
      </c>
      <c r="C21" s="164" t="s">
        <v>1</v>
      </c>
      <c r="D21" s="164" t="s">
        <v>3</v>
      </c>
      <c r="E21" s="164" t="s">
        <v>5</v>
      </c>
      <c r="F21" s="164" t="s">
        <v>7</v>
      </c>
      <c r="G21" s="164" t="s">
        <v>9</v>
      </c>
      <c r="H21" s="2"/>
      <c r="I21" s="363" t="s">
        <v>3</v>
      </c>
      <c r="J21" s="67" t="s">
        <v>68</v>
      </c>
      <c r="K21" s="70">
        <v>9016.6166000000012</v>
      </c>
      <c r="L21" s="2"/>
    </row>
    <row r="22" spans="1:22">
      <c r="A22" s="76" t="s">
        <v>254</v>
      </c>
      <c r="B22" s="162">
        <v>1</v>
      </c>
      <c r="C22" s="70">
        <v>3404.2746000000002</v>
      </c>
      <c r="D22" s="70">
        <v>19172.088</v>
      </c>
      <c r="E22" s="70">
        <v>5354.2561999999998</v>
      </c>
      <c r="F22" s="70">
        <v>14686.311000000002</v>
      </c>
      <c r="G22" s="70">
        <v>4735.6696000000002</v>
      </c>
      <c r="H22" s="2"/>
      <c r="I22" s="363" t="s">
        <v>3</v>
      </c>
      <c r="J22" s="67" t="s">
        <v>68</v>
      </c>
      <c r="K22" s="70">
        <v>8819.979800000001</v>
      </c>
      <c r="L22" s="2"/>
      <c r="P22" t="s">
        <v>111</v>
      </c>
    </row>
    <row r="23" spans="1:22">
      <c r="A23" s="76"/>
      <c r="B23" s="162">
        <v>2</v>
      </c>
      <c r="C23" s="70">
        <v>3686.9400000000005</v>
      </c>
      <c r="D23" s="70">
        <v>18844.36</v>
      </c>
      <c r="E23" s="70">
        <v>6333.3436000000011</v>
      </c>
      <c r="F23" s="70">
        <v>14841.981800000001</v>
      </c>
      <c r="G23" s="70">
        <v>4567.7090000000007</v>
      </c>
      <c r="H23" s="2"/>
      <c r="I23" s="363" t="s">
        <v>3</v>
      </c>
      <c r="J23" s="67" t="s">
        <v>68</v>
      </c>
      <c r="K23" s="70">
        <v>9155.9009999999998</v>
      </c>
      <c r="L23" s="2"/>
      <c r="P23" t="s">
        <v>113</v>
      </c>
      <c r="Q23" s="10" t="s">
        <v>41</v>
      </c>
    </row>
    <row r="24" spans="1:22">
      <c r="A24" s="76"/>
      <c r="B24" s="165">
        <v>3</v>
      </c>
      <c r="C24" s="166">
        <v>4051.5374000000002</v>
      </c>
      <c r="D24" s="166">
        <v>19991.408000000003</v>
      </c>
      <c r="E24" s="166">
        <v>6189.9625999999998</v>
      </c>
      <c r="F24" s="166">
        <v>14346.2932</v>
      </c>
      <c r="G24" s="166">
        <v>5284.6140000000005</v>
      </c>
      <c r="I24" s="363" t="s">
        <v>303</v>
      </c>
      <c r="J24" s="67" t="s">
        <v>68</v>
      </c>
      <c r="K24" s="70">
        <v>1814.7938000000001</v>
      </c>
      <c r="L24" s="2"/>
      <c r="P24" t="s">
        <v>1</v>
      </c>
      <c r="Q24" s="10">
        <v>1968.1890000000001</v>
      </c>
    </row>
    <row r="25" spans="1:22">
      <c r="A25" s="76"/>
      <c r="B25" s="162" t="s">
        <v>301</v>
      </c>
      <c r="C25" s="70">
        <f>AVERAGE(C22:C24)</f>
        <v>3714.2506666666668</v>
      </c>
      <c r="D25" s="70">
        <f t="shared" ref="D25:G25" si="6">AVERAGE(D22:D24)</f>
        <v>19335.952000000001</v>
      </c>
      <c r="E25" s="70">
        <f t="shared" si="6"/>
        <v>5959.1874666666663</v>
      </c>
      <c r="F25" s="70">
        <f t="shared" si="6"/>
        <v>14624.862000000001</v>
      </c>
      <c r="G25" s="70">
        <f t="shared" si="6"/>
        <v>4862.6642000000002</v>
      </c>
      <c r="I25" s="363" t="s">
        <v>303</v>
      </c>
      <c r="J25" s="67" t="s">
        <v>68</v>
      </c>
      <c r="K25" s="70">
        <v>1413.327</v>
      </c>
      <c r="L25" s="2"/>
      <c r="P25" t="s">
        <v>3</v>
      </c>
      <c r="Q25" s="10">
        <v>10189.61</v>
      </c>
    </row>
    <row r="26" spans="1:22">
      <c r="A26" s="76"/>
      <c r="B26" s="162" t="s">
        <v>219</v>
      </c>
      <c r="C26" s="70">
        <f>STDEV(C22:C24)</f>
        <v>324.49451066434591</v>
      </c>
      <c r="D26" s="70">
        <f t="shared" ref="D26:G26" si="7">STDEV(D22:D24)</f>
        <v>590.8200542026326</v>
      </c>
      <c r="E26" s="70">
        <f t="shared" si="7"/>
        <v>528.76829125189965</v>
      </c>
      <c r="F26" s="70">
        <f t="shared" si="7"/>
        <v>253.49315916458252</v>
      </c>
      <c r="G26" s="70">
        <f t="shared" si="7"/>
        <v>374.9452174359875</v>
      </c>
      <c r="I26" s="363" t="s">
        <v>303</v>
      </c>
      <c r="J26" s="67" t="s">
        <v>68</v>
      </c>
      <c r="K26" s="70">
        <v>1552.6114000000002</v>
      </c>
      <c r="L26" s="2"/>
      <c r="P26" t="s">
        <v>303</v>
      </c>
      <c r="Q26" s="10">
        <v>2732.8870000000002</v>
      </c>
    </row>
    <row r="27" spans="1:22">
      <c r="B27" s="162" t="s">
        <v>220</v>
      </c>
      <c r="C27" s="70">
        <f>COUNT(C22:C24)</f>
        <v>3</v>
      </c>
      <c r="D27" s="70">
        <f t="shared" ref="D27:G27" si="8">COUNT(D22:D24)</f>
        <v>3</v>
      </c>
      <c r="E27" s="70">
        <f t="shared" si="8"/>
        <v>3</v>
      </c>
      <c r="F27" s="70">
        <f t="shared" si="8"/>
        <v>3</v>
      </c>
      <c r="G27" s="70">
        <f t="shared" si="8"/>
        <v>3</v>
      </c>
      <c r="I27" s="363" t="s">
        <v>7</v>
      </c>
      <c r="J27" s="67" t="s">
        <v>68</v>
      </c>
      <c r="K27" s="70">
        <v>7828.6026000000011</v>
      </c>
      <c r="L27" s="2"/>
      <c r="P27" t="s">
        <v>7</v>
      </c>
      <c r="Q27" s="10">
        <v>8447.6440000000002</v>
      </c>
    </row>
    <row r="28" spans="1:22">
      <c r="B28" s="234" t="s">
        <v>304</v>
      </c>
      <c r="D28" s="179">
        <f>D25/C25</f>
        <v>5.2058823529411766</v>
      </c>
      <c r="E28" s="179">
        <f>E25/C25</f>
        <v>1.6044117647058822</v>
      </c>
      <c r="F28" s="179">
        <f>F25/C25</f>
        <v>3.9375</v>
      </c>
      <c r="G28" s="179">
        <f>G25/C25</f>
        <v>1.3091911764705881</v>
      </c>
      <c r="I28" s="363" t="s">
        <v>7</v>
      </c>
      <c r="J28" s="67" t="s">
        <v>68</v>
      </c>
      <c r="K28" s="70">
        <v>10393.074200000001</v>
      </c>
      <c r="L28" s="2"/>
      <c r="P28" t="s">
        <v>305</v>
      </c>
      <c r="Q28" s="10">
        <v>2663.2449999999999</v>
      </c>
    </row>
    <row r="29" spans="1:22">
      <c r="I29" s="363" t="s">
        <v>7</v>
      </c>
      <c r="J29" s="67" t="s">
        <v>68</v>
      </c>
      <c r="K29" s="70">
        <v>8258.7456000000002</v>
      </c>
      <c r="L29" s="2"/>
      <c r="P29" t="s">
        <v>308</v>
      </c>
    </row>
    <row r="30" spans="1:22">
      <c r="I30" s="363" t="s">
        <v>305</v>
      </c>
      <c r="J30" s="67" t="s">
        <v>68</v>
      </c>
      <c r="K30" s="70">
        <v>1671.4128000000001</v>
      </c>
      <c r="L30" s="2"/>
    </row>
    <row r="31" spans="1:22">
      <c r="I31" s="363" t="s">
        <v>305</v>
      </c>
      <c r="J31" s="67" t="s">
        <v>68</v>
      </c>
      <c r="K31" s="70">
        <v>1855.7598000000003</v>
      </c>
      <c r="L31" s="2"/>
      <c r="P31" t="s">
        <v>129</v>
      </c>
    </row>
    <row r="32" spans="1:22">
      <c r="I32" s="363" t="s">
        <v>305</v>
      </c>
      <c r="J32" s="67" t="s">
        <v>68</v>
      </c>
      <c r="K32" s="70">
        <v>2048.3000000000002</v>
      </c>
      <c r="L32" s="2"/>
      <c r="P32" t="s">
        <v>113</v>
      </c>
      <c r="Q32" s="10" t="s">
        <v>41</v>
      </c>
    </row>
    <row r="33" spans="9:17">
      <c r="I33" s="363" t="s">
        <v>1</v>
      </c>
      <c r="J33" s="67" t="s">
        <v>82</v>
      </c>
      <c r="K33" s="70">
        <v>3404.2746000000002</v>
      </c>
      <c r="L33" s="2"/>
      <c r="P33" t="s">
        <v>55</v>
      </c>
      <c r="Q33" s="10">
        <v>1377.277</v>
      </c>
    </row>
    <row r="34" spans="9:17">
      <c r="I34" s="363" t="s">
        <v>1</v>
      </c>
      <c r="J34" s="67" t="s">
        <v>82</v>
      </c>
      <c r="K34" s="70">
        <v>3686.9400000000005</v>
      </c>
      <c r="L34" s="2"/>
      <c r="P34" t="s">
        <v>68</v>
      </c>
      <c r="Q34" s="10">
        <v>4524.2849999999999</v>
      </c>
    </row>
    <row r="35" spans="9:17">
      <c r="I35" s="363" t="s">
        <v>1</v>
      </c>
      <c r="J35" s="67" t="s">
        <v>82</v>
      </c>
      <c r="K35" s="70">
        <v>4051.5374000000002</v>
      </c>
      <c r="L35" s="2"/>
      <c r="P35" t="s">
        <v>82</v>
      </c>
      <c r="Q35" s="10">
        <v>9699.3829999999998</v>
      </c>
    </row>
    <row r="36" spans="9:17">
      <c r="I36" s="363" t="s">
        <v>3</v>
      </c>
      <c r="J36" s="67" t="s">
        <v>82</v>
      </c>
      <c r="K36" s="70">
        <v>19172.088</v>
      </c>
      <c r="L36" s="2"/>
      <c r="P36" t="s">
        <v>309</v>
      </c>
    </row>
    <row r="37" spans="9:17">
      <c r="I37" s="363" t="s">
        <v>3</v>
      </c>
      <c r="J37" s="67" t="s">
        <v>82</v>
      </c>
      <c r="K37" s="70">
        <v>18844.36</v>
      </c>
      <c r="L37" s="2"/>
    </row>
    <row r="38" spans="9:17">
      <c r="I38" s="363" t="s">
        <v>3</v>
      </c>
      <c r="J38" s="67" t="s">
        <v>82</v>
      </c>
      <c r="K38" s="70">
        <v>19991.408000000003</v>
      </c>
      <c r="L38" s="2"/>
      <c r="P38" t="s">
        <v>139</v>
      </c>
    </row>
    <row r="39" spans="9:17">
      <c r="I39" s="363" t="s">
        <v>303</v>
      </c>
      <c r="J39" s="67" t="s">
        <v>82</v>
      </c>
      <c r="K39" s="70">
        <v>5354.2561999999998</v>
      </c>
      <c r="L39" s="2"/>
      <c r="P39" t="s">
        <v>113</v>
      </c>
      <c r="Q39" s="10" t="s">
        <v>41</v>
      </c>
    </row>
    <row r="40" spans="9:17">
      <c r="I40" s="363" t="s">
        <v>303</v>
      </c>
      <c r="J40" s="67" t="s">
        <v>82</v>
      </c>
      <c r="K40" s="70">
        <v>6333.3436000000011</v>
      </c>
      <c r="L40" s="2"/>
      <c r="P40" t="s">
        <v>140</v>
      </c>
      <c r="Q40" s="10">
        <v>845.26499999999999</v>
      </c>
    </row>
    <row r="41" spans="9:17">
      <c r="I41" s="363" t="s">
        <v>303</v>
      </c>
      <c r="J41" s="67" t="s">
        <v>82</v>
      </c>
      <c r="K41" s="70">
        <v>6189.9625999999998</v>
      </c>
      <c r="L41" s="2"/>
      <c r="P41" t="s">
        <v>141</v>
      </c>
      <c r="Q41" s="10">
        <v>1345.05</v>
      </c>
    </row>
    <row r="42" spans="9:17">
      <c r="I42" s="363" t="s">
        <v>7</v>
      </c>
      <c r="J42" s="67" t="s">
        <v>82</v>
      </c>
      <c r="K42" s="70">
        <v>14686.311000000002</v>
      </c>
      <c r="L42" s="2"/>
      <c r="P42" t="s">
        <v>142</v>
      </c>
      <c r="Q42" s="10">
        <v>3714.2510000000002</v>
      </c>
    </row>
    <row r="43" spans="9:17">
      <c r="I43" s="363" t="s">
        <v>7</v>
      </c>
      <c r="J43" s="67" t="s">
        <v>82</v>
      </c>
      <c r="K43" s="70">
        <v>14841.981800000001</v>
      </c>
      <c r="L43" s="2"/>
      <c r="P43" t="s">
        <v>143</v>
      </c>
      <c r="Q43" s="10">
        <v>2235.3780000000002</v>
      </c>
    </row>
    <row r="44" spans="9:17">
      <c r="I44" s="363" t="s">
        <v>7</v>
      </c>
      <c r="J44" s="67" t="s">
        <v>82</v>
      </c>
      <c r="K44" s="70">
        <v>14346.2932</v>
      </c>
      <c r="L44" s="2"/>
      <c r="P44" t="s">
        <v>144</v>
      </c>
      <c r="Q44" s="10">
        <v>8997.4989999999998</v>
      </c>
    </row>
    <row r="45" spans="9:17">
      <c r="I45" s="363" t="s">
        <v>305</v>
      </c>
      <c r="J45" s="67" t="s">
        <v>82</v>
      </c>
      <c r="K45" s="70">
        <v>4735.6696000000002</v>
      </c>
      <c r="L45" s="2"/>
      <c r="P45" t="s">
        <v>145</v>
      </c>
      <c r="Q45" s="10">
        <v>19335.952000000001</v>
      </c>
    </row>
    <row r="46" spans="9:17">
      <c r="I46" s="363" t="s">
        <v>305</v>
      </c>
      <c r="J46" s="67" t="s">
        <v>82</v>
      </c>
      <c r="K46" s="70">
        <v>4567.7090000000007</v>
      </c>
      <c r="L46" s="2"/>
      <c r="P46" t="s">
        <v>310</v>
      </c>
      <c r="Q46" s="10">
        <v>645.89700000000005</v>
      </c>
    </row>
    <row r="47" spans="9:17">
      <c r="I47" s="363" t="s">
        <v>305</v>
      </c>
      <c r="J47" s="67" t="s">
        <v>82</v>
      </c>
      <c r="K47" s="70">
        <v>5284.6140000000005</v>
      </c>
      <c r="L47" s="2"/>
      <c r="P47" t="s">
        <v>311</v>
      </c>
      <c r="Q47" s="10">
        <v>1593.577</v>
      </c>
    </row>
    <row r="48" spans="9:17">
      <c r="P48" t="s">
        <v>312</v>
      </c>
      <c r="Q48" s="10">
        <v>5959.1869999999999</v>
      </c>
    </row>
    <row r="49" spans="16:20">
      <c r="P49" t="s">
        <v>149</v>
      </c>
      <c r="Q49" s="10">
        <v>1891.2639999999999</v>
      </c>
    </row>
    <row r="50" spans="16:20">
      <c r="P50" t="s">
        <v>150</v>
      </c>
      <c r="Q50" s="10">
        <v>8826.8070000000007</v>
      </c>
    </row>
    <row r="51" spans="16:20">
      <c r="P51" t="s">
        <v>151</v>
      </c>
      <c r="Q51" s="10">
        <v>14624.861999999999</v>
      </c>
    </row>
    <row r="52" spans="16:20">
      <c r="P52" t="s">
        <v>313</v>
      </c>
      <c r="Q52" s="10">
        <v>1268.58</v>
      </c>
    </row>
    <row r="53" spans="16:20">
      <c r="P53" t="s">
        <v>314</v>
      </c>
      <c r="Q53" s="10">
        <v>1858.491</v>
      </c>
    </row>
    <row r="54" spans="16:20">
      <c r="P54" t="s">
        <v>315</v>
      </c>
      <c r="Q54" s="10">
        <v>4862.6639999999998</v>
      </c>
    </row>
    <row r="55" spans="16:20">
      <c r="P55" t="s">
        <v>316</v>
      </c>
    </row>
    <row r="57" spans="16:20">
      <c r="P57" t="s">
        <v>112</v>
      </c>
    </row>
    <row r="59" spans="16:20">
      <c r="P59" t="s">
        <v>114</v>
      </c>
    </row>
    <row r="60" spans="16:20">
      <c r="P60" t="s">
        <v>115</v>
      </c>
      <c r="Q60" s="10" t="s">
        <v>116</v>
      </c>
      <c r="R60" s="10" t="s">
        <v>117</v>
      </c>
      <c r="S60" s="10" t="s">
        <v>118</v>
      </c>
      <c r="T60" s="10" t="s">
        <v>119</v>
      </c>
    </row>
    <row r="61" spans="16:20">
      <c r="P61" s="3" t="s">
        <v>120</v>
      </c>
      <c r="Q61" s="11">
        <v>8221.4210000000003</v>
      </c>
      <c r="R61" s="11">
        <v>31.763000000000002</v>
      </c>
      <c r="S61" s="11" t="s">
        <v>90</v>
      </c>
      <c r="T61" s="11" t="s">
        <v>121</v>
      </c>
    </row>
    <row r="62" spans="16:20">
      <c r="P62" s="3" t="s">
        <v>317</v>
      </c>
      <c r="Q62" s="11">
        <v>7526.3649999999998</v>
      </c>
      <c r="R62" s="11">
        <v>29.077999999999999</v>
      </c>
      <c r="S62" s="11" t="s">
        <v>90</v>
      </c>
      <c r="T62" s="11" t="s">
        <v>121</v>
      </c>
    </row>
    <row r="63" spans="16:20">
      <c r="P63" s="3" t="s">
        <v>318</v>
      </c>
      <c r="Q63" s="11">
        <v>7456.7219999999998</v>
      </c>
      <c r="R63" s="11">
        <v>28.809000000000001</v>
      </c>
      <c r="S63" s="11" t="s">
        <v>90</v>
      </c>
      <c r="T63" s="11" t="s">
        <v>121</v>
      </c>
    </row>
    <row r="64" spans="16:20">
      <c r="P64" s="3" t="s">
        <v>124</v>
      </c>
      <c r="Q64" s="11">
        <v>1741.9649999999999</v>
      </c>
      <c r="R64" s="11">
        <v>6.73</v>
      </c>
      <c r="S64" s="11" t="s">
        <v>90</v>
      </c>
      <c r="T64" s="11" t="s">
        <v>121</v>
      </c>
    </row>
    <row r="65" spans="16:20">
      <c r="P65" s="3" t="s">
        <v>127</v>
      </c>
      <c r="Q65" s="11">
        <v>6479.4560000000001</v>
      </c>
      <c r="R65" s="11">
        <v>25.033000000000001</v>
      </c>
      <c r="S65" s="11" t="s">
        <v>90</v>
      </c>
      <c r="T65" s="11" t="s">
        <v>121</v>
      </c>
    </row>
    <row r="66" spans="16:20">
      <c r="P66" s="3" t="s">
        <v>319</v>
      </c>
      <c r="Q66" s="11">
        <v>5784.3990000000003</v>
      </c>
      <c r="R66" s="11">
        <v>22.347999999999999</v>
      </c>
      <c r="S66" s="11" t="s">
        <v>90</v>
      </c>
      <c r="T66" s="11" t="s">
        <v>121</v>
      </c>
    </row>
    <row r="67" spans="16:20">
      <c r="P67" s="3" t="s">
        <v>320</v>
      </c>
      <c r="Q67" s="11">
        <v>5714.7569999999996</v>
      </c>
      <c r="R67" s="11">
        <v>22.079000000000001</v>
      </c>
      <c r="S67" s="11" t="s">
        <v>90</v>
      </c>
      <c r="T67" s="11" t="s">
        <v>121</v>
      </c>
    </row>
    <row r="68" spans="16:20">
      <c r="P68" s="3" t="s">
        <v>321</v>
      </c>
      <c r="Q68" s="11">
        <v>764.69899999999996</v>
      </c>
      <c r="R68" s="11">
        <v>2.9540000000000002</v>
      </c>
      <c r="S68" s="11">
        <v>0.06</v>
      </c>
      <c r="T68" s="11" t="s">
        <v>125</v>
      </c>
    </row>
    <row r="69" spans="16:20">
      <c r="P69" s="3" t="s">
        <v>322</v>
      </c>
      <c r="Q69" s="11">
        <v>69.641999999999996</v>
      </c>
      <c r="R69" s="11">
        <v>0.26900000000000002</v>
      </c>
      <c r="S69" s="11">
        <v>1</v>
      </c>
      <c r="T69" s="11" t="s">
        <v>133</v>
      </c>
    </row>
    <row r="70" spans="16:20">
      <c r="P70" s="3" t="s">
        <v>323</v>
      </c>
      <c r="Q70" s="11">
        <v>695.05600000000004</v>
      </c>
      <c r="R70" s="11">
        <v>2.6850000000000001</v>
      </c>
      <c r="S70" s="11">
        <v>0.11700000000000001</v>
      </c>
      <c r="T70" s="11" t="s">
        <v>133</v>
      </c>
    </row>
    <row r="71" spans="16:20">
      <c r="P71" s="3"/>
      <c r="Q71" s="11"/>
      <c r="R71" s="11"/>
      <c r="S71" s="11"/>
      <c r="T71" s="11"/>
    </row>
    <row r="72" spans="16:20">
      <c r="P72" t="s">
        <v>156</v>
      </c>
    </row>
    <row r="73" spans="16:20">
      <c r="P73" t="s">
        <v>115</v>
      </c>
      <c r="Q73" s="10" t="s">
        <v>116</v>
      </c>
      <c r="R73" s="10" t="s">
        <v>117</v>
      </c>
      <c r="S73" s="10" t="s">
        <v>118</v>
      </c>
      <c r="T73" s="10" t="s">
        <v>119</v>
      </c>
    </row>
    <row r="74" spans="16:20">
      <c r="P74" t="s">
        <v>165</v>
      </c>
      <c r="Q74" s="10">
        <v>8322.1059999999998</v>
      </c>
      <c r="R74" s="10">
        <v>41.509</v>
      </c>
      <c r="S74" s="10" t="s">
        <v>90</v>
      </c>
      <c r="T74" s="10" t="s">
        <v>121</v>
      </c>
    </row>
    <row r="75" spans="16:20">
      <c r="P75" t="s">
        <v>164</v>
      </c>
      <c r="Q75" s="10">
        <v>5175.098</v>
      </c>
      <c r="R75" s="10">
        <v>25.812000000000001</v>
      </c>
      <c r="S75" s="10" t="s">
        <v>90</v>
      </c>
      <c r="T75" s="10" t="s">
        <v>121</v>
      </c>
    </row>
    <row r="76" spans="16:20">
      <c r="P76" t="s">
        <v>162</v>
      </c>
      <c r="Q76" s="10">
        <v>3147.0079999999998</v>
      </c>
      <c r="R76" s="10">
        <v>15.696</v>
      </c>
      <c r="S76" s="10" t="s">
        <v>90</v>
      </c>
      <c r="T76" s="10" t="s">
        <v>121</v>
      </c>
    </row>
    <row r="78" spans="16:20">
      <c r="P78" t="s">
        <v>160</v>
      </c>
    </row>
    <row r="79" spans="16:20">
      <c r="P79" t="s">
        <v>115</v>
      </c>
      <c r="Q79" s="10" t="s">
        <v>116</v>
      </c>
      <c r="R79" s="10" t="s">
        <v>117</v>
      </c>
      <c r="S79" s="10" t="s">
        <v>118</v>
      </c>
      <c r="T79" s="10" t="s">
        <v>119</v>
      </c>
    </row>
    <row r="80" spans="16:20">
      <c r="P80" t="s">
        <v>165</v>
      </c>
      <c r="Q80" s="10">
        <v>2868.9859999999999</v>
      </c>
      <c r="R80" s="10">
        <v>6.4</v>
      </c>
      <c r="S80" s="10" t="s">
        <v>90</v>
      </c>
      <c r="T80" s="10" t="s">
        <v>121</v>
      </c>
    </row>
    <row r="81" spans="16:20">
      <c r="P81" t="s">
        <v>164</v>
      </c>
      <c r="Q81" s="10">
        <v>2369.1999999999998</v>
      </c>
      <c r="R81" s="10">
        <v>5.2850000000000001</v>
      </c>
      <c r="S81" s="10" t="s">
        <v>90</v>
      </c>
      <c r="T81" s="10" t="s">
        <v>121</v>
      </c>
    </row>
    <row r="82" spans="16:20">
      <c r="P82" t="s">
        <v>162</v>
      </c>
      <c r="Q82" s="10">
        <v>499.78500000000003</v>
      </c>
      <c r="R82" s="10">
        <v>1.115</v>
      </c>
      <c r="S82" s="10">
        <v>0.82099999999999995</v>
      </c>
      <c r="T82" s="10" t="s">
        <v>125</v>
      </c>
    </row>
    <row r="84" spans="16:20">
      <c r="P84" t="s">
        <v>161</v>
      </c>
    </row>
    <row r="85" spans="16:20">
      <c r="P85" t="s">
        <v>115</v>
      </c>
      <c r="Q85" s="10" t="s">
        <v>116</v>
      </c>
      <c r="R85" s="10" t="s">
        <v>117</v>
      </c>
      <c r="S85" s="10" t="s">
        <v>118</v>
      </c>
      <c r="T85" s="10" t="s">
        <v>119</v>
      </c>
    </row>
    <row r="86" spans="16:20">
      <c r="P86" t="s">
        <v>165</v>
      </c>
      <c r="Q86" s="10">
        <v>17100.574000000001</v>
      </c>
      <c r="R86" s="10">
        <v>38.143999999999998</v>
      </c>
      <c r="S86" s="10" t="s">
        <v>90</v>
      </c>
      <c r="T86" s="10" t="s">
        <v>121</v>
      </c>
    </row>
    <row r="87" spans="16:20">
      <c r="P87" t="s">
        <v>164</v>
      </c>
      <c r="Q87" s="10">
        <v>10338.453</v>
      </c>
      <c r="R87" s="10">
        <v>23.061</v>
      </c>
      <c r="S87" s="10" t="s">
        <v>90</v>
      </c>
      <c r="T87" s="10" t="s">
        <v>121</v>
      </c>
    </row>
    <row r="88" spans="16:20">
      <c r="P88" t="s">
        <v>162</v>
      </c>
      <c r="Q88" s="10">
        <v>6762.1210000000001</v>
      </c>
      <c r="R88" s="10">
        <v>15.084</v>
      </c>
      <c r="S88" s="10" t="s">
        <v>90</v>
      </c>
      <c r="T88" s="10" t="s">
        <v>121</v>
      </c>
    </row>
    <row r="90" spans="16:20">
      <c r="P90" t="s">
        <v>324</v>
      </c>
    </row>
    <row r="91" spans="16:20">
      <c r="P91" t="s">
        <v>115</v>
      </c>
      <c r="Q91" s="10" t="s">
        <v>116</v>
      </c>
      <c r="R91" s="10" t="s">
        <v>117</v>
      </c>
      <c r="S91" s="10" t="s">
        <v>118</v>
      </c>
      <c r="T91" s="10" t="s">
        <v>119</v>
      </c>
    </row>
    <row r="92" spans="16:20">
      <c r="P92" t="s">
        <v>165</v>
      </c>
      <c r="Q92" s="10">
        <v>5313.29</v>
      </c>
      <c r="R92" s="10">
        <v>11.852</v>
      </c>
      <c r="S92" s="10" t="s">
        <v>90</v>
      </c>
      <c r="T92" s="10" t="s">
        <v>121</v>
      </c>
    </row>
    <row r="93" spans="16:20">
      <c r="P93" t="s">
        <v>164</v>
      </c>
      <c r="Q93" s="10">
        <v>4365.6099999999997</v>
      </c>
      <c r="R93" s="10">
        <v>9.7379999999999995</v>
      </c>
      <c r="S93" s="10" t="s">
        <v>90</v>
      </c>
      <c r="T93" s="10" t="s">
        <v>121</v>
      </c>
    </row>
    <row r="94" spans="16:20">
      <c r="P94" t="s">
        <v>162</v>
      </c>
      <c r="Q94" s="10">
        <v>947.68</v>
      </c>
      <c r="R94" s="10">
        <v>2.1139999999999999</v>
      </c>
      <c r="S94" s="10">
        <v>0.129</v>
      </c>
      <c r="T94" s="10" t="s">
        <v>125</v>
      </c>
    </row>
    <row r="96" spans="16:20">
      <c r="P96" t="s">
        <v>166</v>
      </c>
    </row>
    <row r="97" spans="16:20">
      <c r="P97" t="s">
        <v>115</v>
      </c>
      <c r="Q97" s="10" t="s">
        <v>116</v>
      </c>
      <c r="R97" s="10" t="s">
        <v>117</v>
      </c>
      <c r="S97" s="10" t="s">
        <v>118</v>
      </c>
      <c r="T97" s="10" t="s">
        <v>119</v>
      </c>
    </row>
    <row r="98" spans="16:20">
      <c r="P98" t="s">
        <v>165</v>
      </c>
      <c r="Q98" s="10">
        <v>12733.598</v>
      </c>
      <c r="R98" s="10">
        <v>28.402999999999999</v>
      </c>
      <c r="S98" s="10" t="s">
        <v>90</v>
      </c>
      <c r="T98" s="10" t="s">
        <v>121</v>
      </c>
    </row>
    <row r="99" spans="16:20">
      <c r="P99" t="s">
        <v>164</v>
      </c>
      <c r="Q99" s="10">
        <v>5798.0550000000003</v>
      </c>
      <c r="R99" s="10">
        <v>12.933</v>
      </c>
      <c r="S99" s="10" t="s">
        <v>90</v>
      </c>
      <c r="T99" s="10" t="s">
        <v>121</v>
      </c>
    </row>
    <row r="100" spans="16:20">
      <c r="P100" t="s">
        <v>162</v>
      </c>
      <c r="Q100" s="10">
        <v>6935.5439999999999</v>
      </c>
      <c r="R100" s="10">
        <v>15.47</v>
      </c>
      <c r="S100" s="10" t="s">
        <v>90</v>
      </c>
      <c r="T100" s="10" t="s">
        <v>121</v>
      </c>
    </row>
    <row r="102" spans="16:20">
      <c r="P102" t="s">
        <v>325</v>
      </c>
    </row>
    <row r="103" spans="16:20">
      <c r="P103" t="s">
        <v>115</v>
      </c>
      <c r="Q103" s="10" t="s">
        <v>116</v>
      </c>
      <c r="R103" s="10" t="s">
        <v>117</v>
      </c>
      <c r="S103" s="10" t="s">
        <v>118</v>
      </c>
      <c r="T103" s="10" t="s">
        <v>119</v>
      </c>
    </row>
    <row r="104" spans="16:20">
      <c r="P104" t="s">
        <v>165</v>
      </c>
      <c r="Q104" s="10">
        <v>3594.0839999999998</v>
      </c>
      <c r="R104" s="10">
        <v>8.0169999999999995</v>
      </c>
      <c r="S104" s="10" t="s">
        <v>90</v>
      </c>
      <c r="T104" s="10" t="s">
        <v>121</v>
      </c>
    </row>
    <row r="105" spans="16:20">
      <c r="P105" t="s">
        <v>164</v>
      </c>
      <c r="Q105" s="10">
        <v>3004.1729999999998</v>
      </c>
      <c r="R105" s="10">
        <v>6.7009999999999996</v>
      </c>
      <c r="S105" s="10" t="s">
        <v>90</v>
      </c>
      <c r="T105" s="10" t="s">
        <v>121</v>
      </c>
    </row>
    <row r="106" spans="16:20">
      <c r="P106" t="s">
        <v>162</v>
      </c>
      <c r="Q106" s="10">
        <v>589.91</v>
      </c>
      <c r="R106" s="10">
        <v>1.3160000000000001</v>
      </c>
      <c r="S106" s="10">
        <v>0.59499999999999997</v>
      </c>
      <c r="T106" s="10" t="s">
        <v>125</v>
      </c>
    </row>
    <row r="108" spans="16:20">
      <c r="P108" t="s">
        <v>169</v>
      </c>
    </row>
    <row r="109" spans="16:20">
      <c r="P109" t="s">
        <v>115</v>
      </c>
      <c r="Q109" s="10" t="s">
        <v>116</v>
      </c>
      <c r="R109" s="10" t="s">
        <v>117</v>
      </c>
      <c r="S109" s="10" t="s">
        <v>118</v>
      </c>
      <c r="T109" s="10" t="s">
        <v>119</v>
      </c>
    </row>
    <row r="110" spans="16:20">
      <c r="P110" s="62" t="s">
        <v>318</v>
      </c>
      <c r="Q110" s="63">
        <v>1589.481</v>
      </c>
      <c r="R110" s="63">
        <v>3.5449999999999999</v>
      </c>
      <c r="S110" s="63">
        <v>1.2999999999999999E-2</v>
      </c>
      <c r="T110" s="63" t="s">
        <v>121</v>
      </c>
    </row>
    <row r="111" spans="16:20">
      <c r="P111" s="64" t="s">
        <v>120</v>
      </c>
      <c r="Q111" s="65">
        <v>1390.1130000000001</v>
      </c>
      <c r="R111" s="65">
        <v>3.101</v>
      </c>
      <c r="S111" s="65">
        <v>4.2000000000000003E-2</v>
      </c>
      <c r="T111" s="65" t="s">
        <v>121</v>
      </c>
    </row>
    <row r="112" spans="16:20">
      <c r="P112" t="s">
        <v>317</v>
      </c>
      <c r="Q112" s="10">
        <v>966.798</v>
      </c>
      <c r="R112" s="10">
        <v>2.157</v>
      </c>
      <c r="S112" s="10">
        <v>0.39200000000000002</v>
      </c>
      <c r="T112" s="10" t="s">
        <v>125</v>
      </c>
    </row>
    <row r="113" spans="16:20">
      <c r="P113" t="s">
        <v>124</v>
      </c>
      <c r="Q113" s="10">
        <v>344.11399999999998</v>
      </c>
      <c r="R113" s="10">
        <v>0.76800000000000002</v>
      </c>
      <c r="S113" s="10">
        <v>1</v>
      </c>
      <c r="T113" s="10" t="s">
        <v>133</v>
      </c>
    </row>
    <row r="114" spans="16:20">
      <c r="P114" t="s">
        <v>320</v>
      </c>
      <c r="Q114" s="10">
        <v>1245.366</v>
      </c>
      <c r="R114" s="10">
        <v>2.778</v>
      </c>
      <c r="S114" s="10">
        <v>9.2999999999999999E-2</v>
      </c>
      <c r="T114" s="10" t="s">
        <v>125</v>
      </c>
    </row>
    <row r="115" spans="16:20">
      <c r="P115" s="64" t="s">
        <v>127</v>
      </c>
      <c r="Q115" s="65">
        <v>1045.999</v>
      </c>
      <c r="R115" s="65">
        <v>2.3330000000000002</v>
      </c>
      <c r="S115" s="65">
        <v>0.26500000000000001</v>
      </c>
      <c r="T115" s="65" t="s">
        <v>133</v>
      </c>
    </row>
    <row r="116" spans="16:20">
      <c r="P116" s="62" t="s">
        <v>319</v>
      </c>
      <c r="Q116" s="63">
        <v>622.68299999999999</v>
      </c>
      <c r="R116" s="63">
        <v>1.389</v>
      </c>
      <c r="S116" s="63">
        <v>1</v>
      </c>
      <c r="T116" s="63" t="s">
        <v>133</v>
      </c>
    </row>
    <row r="117" spans="16:20">
      <c r="P117" t="s">
        <v>326</v>
      </c>
      <c r="Q117" s="10">
        <v>622.68299999999999</v>
      </c>
      <c r="R117" s="10">
        <v>1.389</v>
      </c>
      <c r="S117" s="10">
        <v>1</v>
      </c>
      <c r="T117" s="10" t="s">
        <v>133</v>
      </c>
    </row>
    <row r="118" spans="16:20">
      <c r="P118" s="171" t="s">
        <v>323</v>
      </c>
      <c r="Q118" s="159">
        <v>423.315</v>
      </c>
      <c r="R118" s="159">
        <v>0.94399999999999995</v>
      </c>
      <c r="S118" s="159">
        <v>1</v>
      </c>
      <c r="T118" s="159" t="s">
        <v>133</v>
      </c>
    </row>
    <row r="119" spans="16:20">
      <c r="P119" s="171" t="s">
        <v>327</v>
      </c>
      <c r="Q119" s="159">
        <v>199.36799999999999</v>
      </c>
      <c r="R119" s="159">
        <v>0.44500000000000001</v>
      </c>
      <c r="S119" s="159">
        <v>1</v>
      </c>
      <c r="T119" s="159" t="s">
        <v>133</v>
      </c>
    </row>
    <row r="121" spans="16:20">
      <c r="P121" t="s">
        <v>171</v>
      </c>
    </row>
    <row r="122" spans="16:20">
      <c r="P122" t="s">
        <v>115</v>
      </c>
      <c r="Q122" s="10" t="s">
        <v>116</v>
      </c>
      <c r="R122" s="10" t="s">
        <v>117</v>
      </c>
      <c r="S122" s="10" t="s">
        <v>118</v>
      </c>
      <c r="T122" s="10" t="s">
        <v>119</v>
      </c>
    </row>
    <row r="123" spans="16:20">
      <c r="P123" s="64" t="s">
        <v>120</v>
      </c>
      <c r="Q123" s="65">
        <v>7652.4489999999996</v>
      </c>
      <c r="R123" s="65">
        <v>17.068999999999999</v>
      </c>
      <c r="S123" s="65" t="s">
        <v>90</v>
      </c>
      <c r="T123" s="65" t="s">
        <v>121</v>
      </c>
    </row>
    <row r="124" spans="16:20">
      <c r="P124" s="62" t="s">
        <v>318</v>
      </c>
      <c r="Q124" s="63">
        <v>7403.9219999999996</v>
      </c>
      <c r="R124" s="63">
        <v>16.515000000000001</v>
      </c>
      <c r="S124" s="63" t="s">
        <v>90</v>
      </c>
      <c r="T124" s="63" t="s">
        <v>121</v>
      </c>
    </row>
    <row r="125" spans="16:20">
      <c r="P125" t="s">
        <v>317</v>
      </c>
      <c r="Q125" s="10">
        <v>7139.0079999999998</v>
      </c>
      <c r="R125" s="10">
        <v>15.923999999999999</v>
      </c>
      <c r="S125" s="10" t="s">
        <v>90</v>
      </c>
      <c r="T125" s="10" t="s">
        <v>121</v>
      </c>
    </row>
    <row r="126" spans="16:20">
      <c r="P126" t="s">
        <v>124</v>
      </c>
      <c r="Q126" s="10">
        <v>170.69200000000001</v>
      </c>
      <c r="R126" s="10">
        <v>0.38100000000000001</v>
      </c>
      <c r="S126" s="10">
        <v>1</v>
      </c>
      <c r="T126" s="10" t="s">
        <v>125</v>
      </c>
    </row>
    <row r="127" spans="16:20">
      <c r="P127" s="64" t="s">
        <v>127</v>
      </c>
      <c r="Q127" s="65">
        <v>7481.7569999999996</v>
      </c>
      <c r="R127" s="65">
        <v>16.689</v>
      </c>
      <c r="S127" s="65" t="s">
        <v>90</v>
      </c>
      <c r="T127" s="65" t="s">
        <v>121</v>
      </c>
    </row>
    <row r="128" spans="16:20">
      <c r="P128" t="s">
        <v>320</v>
      </c>
      <c r="Q128" s="10">
        <v>7233.23</v>
      </c>
      <c r="R128" s="10">
        <v>16.134</v>
      </c>
      <c r="S128" s="10" t="s">
        <v>90</v>
      </c>
      <c r="T128" s="10" t="s">
        <v>121</v>
      </c>
    </row>
    <row r="129" spans="16:20">
      <c r="P129" s="62" t="s">
        <v>319</v>
      </c>
      <c r="Q129" s="63">
        <v>6968.317</v>
      </c>
      <c r="R129" s="63">
        <v>15.542999999999999</v>
      </c>
      <c r="S129" s="63" t="s">
        <v>90</v>
      </c>
      <c r="T129" s="63" t="s">
        <v>121</v>
      </c>
    </row>
    <row r="130" spans="16:20">
      <c r="P130" s="171" t="s">
        <v>323</v>
      </c>
      <c r="Q130" s="159">
        <v>513.44100000000003</v>
      </c>
      <c r="R130" s="159">
        <v>1.145</v>
      </c>
      <c r="S130" s="159">
        <v>1</v>
      </c>
      <c r="T130" s="159" t="s">
        <v>125</v>
      </c>
    </row>
    <row r="131" spans="16:20">
      <c r="P131" t="s">
        <v>326</v>
      </c>
      <c r="Q131" s="10">
        <v>264.91300000000001</v>
      </c>
      <c r="R131" s="10">
        <v>0.59099999999999997</v>
      </c>
      <c r="S131" s="10">
        <v>1</v>
      </c>
      <c r="T131" s="10" t="s">
        <v>133</v>
      </c>
    </row>
    <row r="132" spans="16:20">
      <c r="P132" s="171" t="s">
        <v>321</v>
      </c>
      <c r="Q132" s="159">
        <v>248.52699999999999</v>
      </c>
      <c r="R132" s="159">
        <v>0.55400000000000005</v>
      </c>
      <c r="S132" s="159">
        <v>1</v>
      </c>
      <c r="T132" s="159" t="s">
        <v>133</v>
      </c>
    </row>
    <row r="134" spans="16:20">
      <c r="P134" t="s">
        <v>172</v>
      </c>
    </row>
    <row r="135" spans="16:20">
      <c r="P135" t="s">
        <v>115</v>
      </c>
      <c r="Q135" s="10" t="s">
        <v>116</v>
      </c>
      <c r="R135" s="10" t="s">
        <v>117</v>
      </c>
      <c r="S135" s="10" t="s">
        <v>118</v>
      </c>
      <c r="T135" s="10" t="s">
        <v>119</v>
      </c>
    </row>
    <row r="136" spans="16:20">
      <c r="P136" s="64" t="s">
        <v>120</v>
      </c>
      <c r="Q136" s="65">
        <v>15621.700999999999</v>
      </c>
      <c r="R136" s="65">
        <v>34.845999999999997</v>
      </c>
      <c r="S136" s="65" t="s">
        <v>90</v>
      </c>
      <c r="T136" s="65" t="s">
        <v>121</v>
      </c>
    </row>
    <row r="137" spans="16:20">
      <c r="P137" t="s">
        <v>317</v>
      </c>
      <c r="Q137" s="10">
        <v>14473.288</v>
      </c>
      <c r="R137" s="10">
        <v>32.283999999999999</v>
      </c>
      <c r="S137" s="10" t="s">
        <v>90</v>
      </c>
      <c r="T137" s="10" t="s">
        <v>121</v>
      </c>
    </row>
    <row r="138" spans="16:20">
      <c r="P138" s="62" t="s">
        <v>318</v>
      </c>
      <c r="Q138" s="63">
        <v>13376.764999999999</v>
      </c>
      <c r="R138" s="63">
        <v>29.838000000000001</v>
      </c>
      <c r="S138" s="63" t="s">
        <v>90</v>
      </c>
      <c r="T138" s="63" t="s">
        <v>121</v>
      </c>
    </row>
    <row r="139" spans="16:20">
      <c r="P139" t="s">
        <v>124</v>
      </c>
      <c r="Q139" s="10">
        <v>4711.09</v>
      </c>
      <c r="R139" s="10">
        <v>10.507999999999999</v>
      </c>
      <c r="S139" s="10" t="s">
        <v>90</v>
      </c>
      <c r="T139" s="10" t="s">
        <v>121</v>
      </c>
    </row>
    <row r="140" spans="16:20">
      <c r="P140" s="64" t="s">
        <v>127</v>
      </c>
      <c r="Q140" s="65">
        <v>10910.611000000001</v>
      </c>
      <c r="R140" s="65">
        <v>24.337</v>
      </c>
      <c r="S140" s="65" t="s">
        <v>90</v>
      </c>
      <c r="T140" s="65" t="s">
        <v>121</v>
      </c>
    </row>
    <row r="141" spans="16:20">
      <c r="P141" s="62" t="s">
        <v>319</v>
      </c>
      <c r="Q141" s="63">
        <v>9762.1980000000003</v>
      </c>
      <c r="R141" s="63">
        <v>21.774999999999999</v>
      </c>
      <c r="S141" s="63" t="s">
        <v>90</v>
      </c>
      <c r="T141" s="63" t="s">
        <v>121</v>
      </c>
    </row>
    <row r="142" spans="16:20">
      <c r="P142" t="s">
        <v>320</v>
      </c>
      <c r="Q142" s="10">
        <v>8665.6749999999993</v>
      </c>
      <c r="R142" s="10">
        <v>19.329999999999998</v>
      </c>
      <c r="S142" s="10" t="s">
        <v>90</v>
      </c>
      <c r="T142" s="10" t="s">
        <v>121</v>
      </c>
    </row>
    <row r="143" spans="16:20">
      <c r="P143" s="171" t="s">
        <v>321</v>
      </c>
      <c r="Q143" s="159">
        <v>2244.9369999999999</v>
      </c>
      <c r="R143" s="159">
        <v>5.008</v>
      </c>
      <c r="S143" s="159" t="s">
        <v>90</v>
      </c>
      <c r="T143" s="159" t="s">
        <v>121</v>
      </c>
    </row>
    <row r="144" spans="16:20">
      <c r="P144" t="s">
        <v>322</v>
      </c>
      <c r="Q144" s="10">
        <v>1096.5229999999999</v>
      </c>
      <c r="R144" s="10">
        <v>2.4460000000000002</v>
      </c>
      <c r="S144" s="10">
        <v>0.20499999999999999</v>
      </c>
      <c r="T144" s="10" t="s">
        <v>125</v>
      </c>
    </row>
    <row r="145" spans="16:22">
      <c r="P145" s="171" t="s">
        <v>323</v>
      </c>
      <c r="Q145" s="159">
        <v>1148.414</v>
      </c>
      <c r="R145" s="159">
        <v>2.5619999999999998</v>
      </c>
      <c r="S145" s="159">
        <v>0.157</v>
      </c>
      <c r="T145" s="159" t="s">
        <v>125</v>
      </c>
    </row>
    <row r="147" spans="16:22">
      <c r="P147" t="s">
        <v>136</v>
      </c>
      <c r="V147" s="158" t="s">
        <v>306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73"/>
  <sheetViews>
    <sheetView zoomScale="26" zoomScaleNormal="41" workbookViewId="0">
      <selection activeCell="AO50" sqref="AO50"/>
    </sheetView>
  </sheetViews>
  <sheetFormatPr defaultRowHeight="18"/>
  <cols>
    <col min="1" max="1" width="31.21875" customWidth="1"/>
    <col min="2" max="2" width="15.21875" bestFit="1" customWidth="1"/>
    <col min="3" max="4" width="15.44140625" customWidth="1"/>
    <col min="5" max="5" width="15.44140625" style="10" customWidth="1"/>
    <col min="6" max="12" width="12.33203125" style="3" customWidth="1"/>
    <col min="13" max="15" width="17.6640625" style="3" customWidth="1"/>
    <col min="16" max="16" width="18.109375" hidden="1" customWidth="1"/>
    <col min="17" max="17" width="14.44140625" hidden="1" customWidth="1"/>
    <col min="18" max="18" width="12.88671875" hidden="1" customWidth="1"/>
    <col min="19" max="20" width="14.21875" customWidth="1"/>
    <col min="21" max="21" width="3.88671875" style="215" customWidth="1"/>
    <col min="23" max="23" width="16.44140625" style="102" customWidth="1"/>
    <col min="24" max="24" width="10.88671875" style="2" customWidth="1"/>
    <col min="25" max="25" width="14" style="290" customWidth="1"/>
    <col min="26" max="26" width="22.88671875" style="290" bestFit="1" customWidth="1"/>
    <col min="27" max="27" width="5.44140625" customWidth="1"/>
    <col min="28" max="28" width="11.44140625" customWidth="1"/>
    <col min="29" max="29" width="14" style="290" customWidth="1"/>
    <col min="30" max="30" width="6.88671875" customWidth="1"/>
    <col min="32" max="32" width="14" style="290" customWidth="1"/>
    <col min="34" max="34" width="44.44140625" style="110" customWidth="1"/>
    <col min="35" max="35" width="16.77734375" style="289" customWidth="1"/>
    <col min="36" max="36" width="13.33203125" style="289" bestFit="1" customWidth="1"/>
    <col min="37" max="37" width="11.21875" style="289" bestFit="1" customWidth="1"/>
    <col min="38" max="38" width="14.77734375" style="113" customWidth="1"/>
    <col min="39" max="39" width="9" style="113" bestFit="1" customWidth="1"/>
    <col min="40" max="40" width="9" style="110"/>
    <col min="41" max="41" width="44.44140625" style="114" customWidth="1"/>
    <col min="42" max="42" width="16.6640625" style="113" customWidth="1"/>
    <col min="43" max="43" width="13.33203125" style="289" bestFit="1" customWidth="1"/>
    <col min="44" max="44" width="11.21875" style="289" bestFit="1" customWidth="1"/>
    <col min="45" max="45" width="14.77734375" style="289" customWidth="1"/>
    <col min="46" max="46" width="9" style="170" bestFit="1" customWidth="1"/>
    <col min="48" max="48" width="44.44140625" customWidth="1"/>
    <col min="49" max="49" width="17.109375" style="10" customWidth="1"/>
    <col min="50" max="50" width="9.109375" style="10" bestFit="1" customWidth="1"/>
    <col min="51" max="51" width="11.44140625" style="10" bestFit="1" customWidth="1"/>
    <col min="52" max="52" width="14.77734375" style="10" customWidth="1"/>
    <col min="53" max="53" width="9.109375" style="10" bestFit="1" customWidth="1"/>
    <col min="55" max="55" width="9" style="110"/>
  </cols>
  <sheetData>
    <row r="1" spans="1:61" s="1" customFormat="1" ht="18.600000000000001" thickBot="1">
      <c r="A1" s="370" t="s">
        <v>11</v>
      </c>
      <c r="B1" s="371"/>
      <c r="C1" s="371"/>
      <c r="D1" s="371"/>
      <c r="E1" s="372"/>
      <c r="F1" s="370" t="s">
        <v>12</v>
      </c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2"/>
      <c r="V1"/>
      <c r="W1" s="138" t="s">
        <v>13</v>
      </c>
      <c r="X1" s="139"/>
      <c r="Y1" s="280"/>
      <c r="Z1" s="280"/>
      <c r="AA1" s="139"/>
      <c r="AB1" s="139"/>
      <c r="AC1" s="280"/>
      <c r="AD1" s="139"/>
      <c r="AE1" s="139"/>
      <c r="AF1" s="281"/>
      <c r="AG1" s="213"/>
      <c r="AH1" s="124" t="s">
        <v>14</v>
      </c>
      <c r="AI1" s="282"/>
      <c r="AJ1" s="282"/>
      <c r="AK1" s="282"/>
      <c r="AL1" s="140"/>
      <c r="AM1" s="283"/>
      <c r="AN1" s="284"/>
      <c r="AO1" s="124" t="s">
        <v>15</v>
      </c>
      <c r="AP1" s="282"/>
      <c r="AQ1" s="282"/>
      <c r="AR1" s="282"/>
      <c r="AS1" s="140"/>
      <c r="AT1" s="283"/>
      <c r="AU1" s="284"/>
      <c r="AV1" s="124" t="s">
        <v>15</v>
      </c>
      <c r="AW1" s="282"/>
      <c r="AX1" s="282"/>
      <c r="AY1" s="282"/>
      <c r="AZ1" s="140"/>
      <c r="BA1" s="283"/>
      <c r="BB1" s="284"/>
      <c r="BC1" s="112"/>
    </row>
    <row r="2" spans="1:61" s="1" customFormat="1">
      <c r="A2" s="125" t="s">
        <v>16</v>
      </c>
      <c r="B2" s="19"/>
      <c r="C2" s="19"/>
      <c r="D2" s="19"/>
      <c r="E2" s="23"/>
      <c r="F2" s="129"/>
      <c r="G2" s="129"/>
      <c r="H2" s="129"/>
      <c r="I2" s="129"/>
      <c r="J2" s="132" t="s">
        <v>17</v>
      </c>
      <c r="K2" s="133"/>
      <c r="L2" s="134"/>
      <c r="M2" s="373" t="s">
        <v>18</v>
      </c>
      <c r="N2" s="374"/>
      <c r="O2" s="374"/>
      <c r="P2" s="374"/>
      <c r="Q2" s="374"/>
      <c r="R2" s="374"/>
      <c r="S2" s="374"/>
      <c r="T2" s="374"/>
      <c r="U2" s="375"/>
      <c r="V2"/>
      <c r="W2" s="136" t="s">
        <v>19</v>
      </c>
      <c r="X2" s="137"/>
      <c r="Y2" s="285"/>
      <c r="Z2" s="286"/>
      <c r="AB2" s="136" t="s">
        <v>20</v>
      </c>
      <c r="AC2" s="287"/>
      <c r="AE2" s="136" t="s">
        <v>21</v>
      </c>
      <c r="AF2" s="287"/>
      <c r="AG2" s="212"/>
      <c r="AH2" s="364" t="s">
        <v>19</v>
      </c>
      <c r="AI2" s="365"/>
      <c r="AJ2" s="365"/>
      <c r="AK2" s="365"/>
      <c r="AL2" s="365"/>
      <c r="AM2" s="366"/>
      <c r="AN2" s="112"/>
      <c r="AO2" s="364" t="s">
        <v>20</v>
      </c>
      <c r="AP2" s="365"/>
      <c r="AQ2" s="365"/>
      <c r="AR2" s="365"/>
      <c r="AS2" s="365"/>
      <c r="AT2" s="366"/>
      <c r="AU2" s="112"/>
      <c r="AV2" s="364" t="s">
        <v>22</v>
      </c>
      <c r="AW2" s="365"/>
      <c r="AX2" s="365"/>
      <c r="AY2" s="365"/>
      <c r="AZ2" s="365"/>
      <c r="BA2" s="366"/>
      <c r="BB2" s="112"/>
      <c r="BC2" s="112"/>
    </row>
    <row r="3" spans="1:61" ht="18.600000000000001" thickBot="1">
      <c r="A3" s="126" t="s">
        <v>23</v>
      </c>
      <c r="B3" s="18" t="s">
        <v>24</v>
      </c>
      <c r="C3" s="34" t="s">
        <v>25</v>
      </c>
      <c r="D3" s="34" t="s">
        <v>26</v>
      </c>
      <c r="E3" s="34" t="s">
        <v>27</v>
      </c>
      <c r="F3" s="44" t="s">
        <v>28</v>
      </c>
      <c r="G3" s="44" t="s">
        <v>29</v>
      </c>
      <c r="H3" s="44" t="s">
        <v>30</v>
      </c>
      <c r="I3" s="44" t="s">
        <v>31</v>
      </c>
      <c r="J3" s="131" t="s">
        <v>32</v>
      </c>
      <c r="K3" s="131" t="s">
        <v>33</v>
      </c>
      <c r="L3" s="131" t="s">
        <v>34</v>
      </c>
      <c r="M3" s="221" t="s">
        <v>35</v>
      </c>
      <c r="N3" s="223" t="s">
        <v>36</v>
      </c>
      <c r="O3" s="223" t="s">
        <v>37</v>
      </c>
      <c r="P3" s="106" t="s">
        <v>38</v>
      </c>
      <c r="Q3" s="106" t="s">
        <v>39</v>
      </c>
      <c r="R3" s="106" t="s">
        <v>40</v>
      </c>
      <c r="S3" s="224" t="s">
        <v>41</v>
      </c>
      <c r="T3" s="224" t="s">
        <v>42</v>
      </c>
      <c r="U3" s="225" t="s">
        <v>43</v>
      </c>
      <c r="W3" s="111" t="s">
        <v>44</v>
      </c>
      <c r="X3" s="111" t="s">
        <v>45</v>
      </c>
      <c r="Y3" s="288" t="s">
        <v>46</v>
      </c>
      <c r="Z3" s="288" t="s">
        <v>47</v>
      </c>
      <c r="AB3" s="111" t="s">
        <v>44</v>
      </c>
      <c r="AC3" s="288" t="s">
        <v>46</v>
      </c>
      <c r="AE3" s="111" t="s">
        <v>44</v>
      </c>
      <c r="AF3" s="288" t="s">
        <v>46</v>
      </c>
      <c r="AG3" s="4"/>
      <c r="AH3" s="114" t="s">
        <v>48</v>
      </c>
      <c r="AI3" s="114" t="s">
        <v>49</v>
      </c>
      <c r="AN3" s="114"/>
      <c r="AO3" s="121" t="s">
        <v>50</v>
      </c>
      <c r="AP3" s="121" t="s">
        <v>51</v>
      </c>
      <c r="AT3" s="289"/>
      <c r="AU3" s="110"/>
      <c r="AV3" s="110" t="s">
        <v>50</v>
      </c>
      <c r="AW3" s="114" t="s">
        <v>52</v>
      </c>
      <c r="AX3" s="110"/>
      <c r="AY3" s="110"/>
      <c r="AZ3" s="113"/>
      <c r="BA3" s="113"/>
      <c r="BB3" s="114"/>
    </row>
    <row r="4" spans="1:61">
      <c r="A4" s="20" t="s">
        <v>53</v>
      </c>
      <c r="B4" s="14" t="s">
        <v>54</v>
      </c>
      <c r="C4" s="45">
        <v>18.932565689086914</v>
      </c>
      <c r="D4" s="45">
        <v>19.777044296264648</v>
      </c>
      <c r="E4" s="50">
        <v>19.568089803059895</v>
      </c>
      <c r="F4" s="24"/>
      <c r="G4" s="24"/>
      <c r="H4" s="24"/>
      <c r="I4" s="24"/>
      <c r="J4" s="24"/>
      <c r="K4" s="32"/>
      <c r="L4" s="32"/>
      <c r="M4" s="135"/>
      <c r="N4" s="29"/>
      <c r="O4" s="25"/>
      <c r="P4" s="24"/>
      <c r="Q4" s="24"/>
      <c r="R4" s="103"/>
      <c r="S4" s="29"/>
      <c r="T4" s="29"/>
      <c r="U4" s="222"/>
      <c r="W4" s="110" t="s">
        <v>1</v>
      </c>
      <c r="X4" s="110" t="s">
        <v>55</v>
      </c>
      <c r="Y4" s="290">
        <f>J19</f>
        <v>0.58995321061876105</v>
      </c>
      <c r="Z4" s="290">
        <f>LOG(Y4+1-MIN($Y$4:$Y$48))</f>
        <v>0.78531227633081535</v>
      </c>
      <c r="AB4" s="110" t="s">
        <v>1</v>
      </c>
      <c r="AC4" s="290">
        <f>J55</f>
        <v>2.8584182527330189</v>
      </c>
      <c r="AE4" s="110" t="s">
        <v>1</v>
      </c>
      <c r="AF4" s="290">
        <f>J90</f>
        <v>5.3023269441392689</v>
      </c>
      <c r="AH4" s="121" t="s">
        <v>56</v>
      </c>
      <c r="AN4" s="114"/>
      <c r="AO4" s="121" t="s">
        <v>56</v>
      </c>
      <c r="AP4" s="122"/>
      <c r="AT4" s="289"/>
      <c r="AU4" s="110"/>
      <c r="AV4" s="110" t="s">
        <v>56</v>
      </c>
      <c r="AW4" s="113"/>
      <c r="AX4" s="110"/>
      <c r="AY4" s="110"/>
      <c r="AZ4" s="113"/>
      <c r="BA4" s="113"/>
      <c r="BB4" s="114"/>
    </row>
    <row r="5" spans="1:61">
      <c r="A5" s="21" t="s">
        <v>57</v>
      </c>
      <c r="B5" s="15" t="s">
        <v>54</v>
      </c>
      <c r="C5" s="47">
        <v>16.300682067871094</v>
      </c>
      <c r="D5" s="47">
        <v>16.13044548034668</v>
      </c>
      <c r="E5" s="51">
        <v>17.227252960205078</v>
      </c>
      <c r="F5" s="16"/>
      <c r="G5" s="16"/>
      <c r="H5" s="16"/>
      <c r="I5" s="16"/>
      <c r="J5" s="16"/>
      <c r="K5" s="32"/>
      <c r="L5" s="32"/>
      <c r="M5" s="30"/>
      <c r="N5" s="30"/>
      <c r="O5" s="26"/>
      <c r="P5" s="16"/>
      <c r="Q5" s="16"/>
      <c r="R5" s="104"/>
      <c r="S5" s="30"/>
      <c r="T5" s="30"/>
      <c r="U5" s="216"/>
      <c r="W5" s="110" t="s">
        <v>1</v>
      </c>
      <c r="X5" s="110" t="s">
        <v>55</v>
      </c>
      <c r="Y5" s="290">
        <f>K19</f>
        <v>0.21433904435899542</v>
      </c>
      <c r="Z5" s="290">
        <f t="shared" ref="Z5:Z48" si="0">LOG(Y5+1-MIN($Y$4:$Y$48))</f>
        <v>0.75771018744737872</v>
      </c>
      <c r="AB5" s="110" t="s">
        <v>1</v>
      </c>
      <c r="AC5" s="290">
        <f>K55</f>
        <v>3.8405254152086048</v>
      </c>
      <c r="AE5" s="110" t="s">
        <v>1</v>
      </c>
      <c r="AF5" s="290">
        <f>K90</f>
        <v>4.9634311464097767</v>
      </c>
      <c r="AH5" s="121" t="s">
        <v>58</v>
      </c>
      <c r="AI5" s="122"/>
      <c r="AJ5" s="122"/>
      <c r="AK5" s="291"/>
      <c r="AL5" s="122"/>
      <c r="AM5" s="122"/>
      <c r="AN5" s="121"/>
      <c r="AO5" s="121" t="s">
        <v>59</v>
      </c>
      <c r="AP5" s="122"/>
      <c r="AQ5" s="291"/>
      <c r="AR5" s="291"/>
      <c r="AS5" s="291"/>
      <c r="AT5" s="291"/>
      <c r="AU5" s="228"/>
      <c r="AV5" s="228" t="s">
        <v>60</v>
      </c>
      <c r="AW5" s="122"/>
      <c r="AX5" s="228"/>
      <c r="AY5" s="228"/>
      <c r="AZ5" s="122"/>
      <c r="BA5" s="122"/>
      <c r="BB5" s="114"/>
    </row>
    <row r="6" spans="1:61">
      <c r="A6" s="21" t="s">
        <v>61</v>
      </c>
      <c r="B6" s="15" t="s">
        <v>54</v>
      </c>
      <c r="C6" s="47">
        <v>18.239131927490234</v>
      </c>
      <c r="D6" s="47">
        <v>18.259000778198242</v>
      </c>
      <c r="E6" s="51">
        <v>17.83148193359375</v>
      </c>
      <c r="F6" s="16"/>
      <c r="G6" s="16"/>
      <c r="H6" s="16"/>
      <c r="I6" s="16"/>
      <c r="J6" s="16"/>
      <c r="K6" s="32"/>
      <c r="L6" s="32"/>
      <c r="M6" s="30"/>
      <c r="N6" s="30"/>
      <c r="O6" s="26"/>
      <c r="P6" s="16"/>
      <c r="Q6" s="16"/>
      <c r="R6" s="104"/>
      <c r="S6" s="30"/>
      <c r="T6" s="30"/>
      <c r="U6" s="216"/>
      <c r="W6" s="292" t="s">
        <v>1</v>
      </c>
      <c r="X6" s="292" t="s">
        <v>55</v>
      </c>
      <c r="Y6" s="293">
        <f>L19</f>
        <v>-0.80429225497775469</v>
      </c>
      <c r="Z6" s="293">
        <f t="shared" si="0"/>
        <v>0.67260650819683698</v>
      </c>
      <c r="AB6" s="292" t="s">
        <v>1</v>
      </c>
      <c r="AC6" s="293">
        <f>L55</f>
        <v>4.1311252382066517</v>
      </c>
      <c r="AE6" s="292" t="s">
        <v>1</v>
      </c>
      <c r="AF6" s="293">
        <f>L90</f>
        <v>5.2975890901353626</v>
      </c>
      <c r="AH6" s="121" t="s">
        <v>62</v>
      </c>
      <c r="AI6" s="122"/>
      <c r="AJ6" s="122"/>
      <c r="AK6" s="122"/>
      <c r="AL6" s="294"/>
      <c r="AM6" s="294"/>
      <c r="AN6" s="121"/>
      <c r="AO6" s="121" t="s">
        <v>63</v>
      </c>
      <c r="AP6" s="122" t="s">
        <v>64</v>
      </c>
      <c r="AQ6" s="121" t="s">
        <v>65</v>
      </c>
      <c r="AR6" s="122"/>
      <c r="AS6" s="295"/>
      <c r="AT6" s="295"/>
      <c r="AU6" s="296"/>
      <c r="AV6" s="228" t="s">
        <v>63</v>
      </c>
      <c r="AW6" s="122" t="s">
        <v>64</v>
      </c>
      <c r="AX6" s="121" t="s">
        <v>66</v>
      </c>
      <c r="AY6" s="122"/>
      <c r="AZ6" s="294"/>
      <c r="BA6" s="294"/>
      <c r="BB6" s="114"/>
    </row>
    <row r="7" spans="1:61">
      <c r="A7" s="21" t="s">
        <v>67</v>
      </c>
      <c r="B7" s="15" t="s">
        <v>54</v>
      </c>
      <c r="C7" s="47">
        <v>18.422712326049805</v>
      </c>
      <c r="D7" s="47">
        <v>17.628934860229492</v>
      </c>
      <c r="E7" s="51">
        <v>19.214731216430664</v>
      </c>
      <c r="F7" s="16"/>
      <c r="G7" s="16"/>
      <c r="H7" s="16"/>
      <c r="I7" s="16"/>
      <c r="J7" s="16"/>
      <c r="K7" s="32"/>
      <c r="L7" s="32"/>
      <c r="M7" s="30"/>
      <c r="N7" s="30"/>
      <c r="O7" s="26"/>
      <c r="P7" s="16"/>
      <c r="Q7" s="16"/>
      <c r="R7" s="104"/>
      <c r="S7" s="30"/>
      <c r="T7" s="30"/>
      <c r="U7" s="216"/>
      <c r="W7" s="110" t="s">
        <v>1</v>
      </c>
      <c r="X7" s="110" t="s">
        <v>68</v>
      </c>
      <c r="Y7" s="290">
        <f>J20</f>
        <v>-3.441210005018446</v>
      </c>
      <c r="Z7" s="290">
        <f t="shared" si="0"/>
        <v>0.31567445535211158</v>
      </c>
      <c r="AB7" s="110" t="s">
        <v>1</v>
      </c>
      <c r="AC7" s="290">
        <f>J56</f>
        <v>1.167916085984972</v>
      </c>
      <c r="AE7" s="110" t="s">
        <v>1</v>
      </c>
      <c r="AF7" s="290">
        <f>J91</f>
        <v>2.8308828141954212</v>
      </c>
      <c r="AH7" s="121" t="s">
        <v>63</v>
      </c>
      <c r="AI7" s="122" t="s">
        <v>64</v>
      </c>
      <c r="AJ7" s="122" t="s">
        <v>69</v>
      </c>
      <c r="AK7" s="291"/>
      <c r="AL7" s="122"/>
      <c r="AM7" s="122"/>
      <c r="AN7" s="121"/>
      <c r="AO7" s="121" t="s">
        <v>70</v>
      </c>
      <c r="AP7" s="122" t="s">
        <v>64</v>
      </c>
      <c r="AQ7" s="291" t="s">
        <v>71</v>
      </c>
      <c r="AR7" s="291"/>
      <c r="AS7" s="291"/>
      <c r="AT7" s="291"/>
      <c r="AU7" s="228"/>
      <c r="AV7" s="228" t="s">
        <v>70</v>
      </c>
      <c r="AW7" s="122" t="s">
        <v>64</v>
      </c>
      <c r="AX7" s="228" t="s">
        <v>72</v>
      </c>
      <c r="AY7" s="228"/>
      <c r="AZ7" s="122"/>
      <c r="BA7" s="122"/>
      <c r="BB7" s="114"/>
    </row>
    <row r="8" spans="1:61">
      <c r="A8" s="21" t="s">
        <v>73</v>
      </c>
      <c r="B8" s="15" t="s">
        <v>54</v>
      </c>
      <c r="C8" s="47">
        <v>18.346351623535156</v>
      </c>
      <c r="D8" s="47">
        <v>18.09172248840332</v>
      </c>
      <c r="E8" s="51">
        <v>18.653070449829102</v>
      </c>
      <c r="F8" s="16"/>
      <c r="G8" s="16"/>
      <c r="H8" s="16"/>
      <c r="I8" s="16"/>
      <c r="J8" s="16"/>
      <c r="K8" s="32"/>
      <c r="L8" s="32"/>
      <c r="M8" s="30"/>
      <c r="N8" s="30"/>
      <c r="O8" s="26"/>
      <c r="P8" s="16"/>
      <c r="Q8" s="16"/>
      <c r="R8" s="104"/>
      <c r="S8" s="30"/>
      <c r="T8" s="30"/>
      <c r="U8" s="216"/>
      <c r="W8" s="110" t="s">
        <v>1</v>
      </c>
      <c r="X8" s="110" t="s">
        <v>68</v>
      </c>
      <c r="Y8" s="290">
        <f>K20</f>
        <v>-2.5518781873914929</v>
      </c>
      <c r="Z8" s="290">
        <f t="shared" si="0"/>
        <v>0.47098671485506327</v>
      </c>
      <c r="AB8" s="110" t="s">
        <v>1</v>
      </c>
      <c r="AC8" s="290">
        <f>K56</f>
        <v>0.73312547471788214</v>
      </c>
      <c r="AE8" s="110" t="s">
        <v>1</v>
      </c>
      <c r="AF8" s="290">
        <f>K91</f>
        <v>0.58466890123155402</v>
      </c>
      <c r="AH8" s="121" t="s">
        <v>70</v>
      </c>
      <c r="AI8" s="122" t="s">
        <v>64</v>
      </c>
      <c r="AJ8" s="122" t="s">
        <v>74</v>
      </c>
      <c r="AK8" s="291"/>
      <c r="AL8" s="122"/>
      <c r="AM8" s="122"/>
      <c r="AN8" s="121"/>
      <c r="AO8" s="121"/>
      <c r="AP8" s="122"/>
      <c r="AQ8" s="291"/>
      <c r="AR8" s="291"/>
      <c r="AS8" s="291"/>
      <c r="AT8" s="291"/>
      <c r="AU8" s="228"/>
      <c r="AV8" s="228"/>
      <c r="AW8" s="122"/>
      <c r="AX8" s="228"/>
      <c r="AY8" s="228"/>
      <c r="AZ8" s="122"/>
      <c r="BA8" s="122"/>
      <c r="BB8" s="114"/>
    </row>
    <row r="9" spans="1:61">
      <c r="A9" s="21" t="s">
        <v>75</v>
      </c>
      <c r="B9" s="15" t="s">
        <v>54</v>
      </c>
      <c r="C9" s="47">
        <v>17.390531539916992</v>
      </c>
      <c r="D9" s="47">
        <v>17.464437484741211</v>
      </c>
      <c r="E9" s="51">
        <v>17.67442512512207</v>
      </c>
      <c r="F9" s="16"/>
      <c r="G9" s="16"/>
      <c r="H9" s="16"/>
      <c r="I9" s="16"/>
      <c r="J9" s="16"/>
      <c r="K9" s="32"/>
      <c r="L9" s="32"/>
      <c r="M9" s="30"/>
      <c r="N9" s="30"/>
      <c r="O9" s="26"/>
      <c r="P9" s="16"/>
      <c r="Q9" s="16"/>
      <c r="R9" s="104"/>
      <c r="S9" s="30"/>
      <c r="T9" s="30"/>
      <c r="U9" s="216"/>
      <c r="W9" s="292" t="s">
        <v>1</v>
      </c>
      <c r="X9" s="292" t="s">
        <v>68</v>
      </c>
      <c r="Y9" s="293">
        <f>L20</f>
        <v>-4.5098001692030163</v>
      </c>
      <c r="Z9" s="293">
        <f t="shared" si="0"/>
        <v>0</v>
      </c>
      <c r="AB9" s="292" t="s">
        <v>1</v>
      </c>
      <c r="AC9" s="293">
        <f>L56</f>
        <v>1.4341199662951194</v>
      </c>
      <c r="AE9" s="292" t="s">
        <v>1</v>
      </c>
      <c r="AF9" s="293">
        <f>L91</f>
        <v>1.231855180528429</v>
      </c>
      <c r="AN9" s="122"/>
      <c r="AO9" s="122" t="s">
        <v>76</v>
      </c>
      <c r="AP9" s="122" t="s">
        <v>77</v>
      </c>
      <c r="AQ9" s="122" t="s">
        <v>78</v>
      </c>
      <c r="AR9" s="122" t="s">
        <v>41</v>
      </c>
      <c r="AS9" s="122" t="s">
        <v>79</v>
      </c>
      <c r="AT9" s="122" t="s">
        <v>80</v>
      </c>
      <c r="AU9" s="122"/>
      <c r="AV9" s="122" t="s">
        <v>76</v>
      </c>
      <c r="AW9" s="122" t="s">
        <v>77</v>
      </c>
      <c r="AX9" s="122" t="s">
        <v>78</v>
      </c>
      <c r="AY9" s="122" t="s">
        <v>41</v>
      </c>
      <c r="AZ9" s="122" t="s">
        <v>79</v>
      </c>
      <c r="BA9" s="122" t="s">
        <v>80</v>
      </c>
      <c r="BB9" s="113"/>
      <c r="BC9" s="113"/>
      <c r="BD9" s="10"/>
    </row>
    <row r="10" spans="1:61">
      <c r="A10" s="21" t="s">
        <v>81</v>
      </c>
      <c r="B10" s="15" t="s">
        <v>54</v>
      </c>
      <c r="C10" s="47">
        <v>17.697690963745117</v>
      </c>
      <c r="D10" s="47">
        <v>17.429349899291992</v>
      </c>
      <c r="E10" s="51">
        <v>17.961128234863281</v>
      </c>
      <c r="F10" s="16"/>
      <c r="G10" s="16"/>
      <c r="H10" s="16"/>
      <c r="I10" s="16"/>
      <c r="J10" s="16"/>
      <c r="K10" s="32"/>
      <c r="L10" s="32"/>
      <c r="M10" s="30"/>
      <c r="N10" s="30"/>
      <c r="O10" s="26"/>
      <c r="P10" s="16"/>
      <c r="Q10" s="16"/>
      <c r="R10" s="104"/>
      <c r="S10" s="30"/>
      <c r="T10" s="30"/>
      <c r="U10" s="216"/>
      <c r="W10" s="110" t="s">
        <v>1</v>
      </c>
      <c r="X10" s="110" t="s">
        <v>82</v>
      </c>
      <c r="Y10" s="290">
        <f>J21</f>
        <v>-4.4870283338758679</v>
      </c>
      <c r="Z10" s="290">
        <f t="shared" si="0"/>
        <v>9.7787600949909119E-3</v>
      </c>
      <c r="AB10" s="110" t="s">
        <v>1</v>
      </c>
      <c r="AC10" s="290">
        <f>J57</f>
        <v>3.2341611650254993</v>
      </c>
      <c r="AE10" s="110" t="s">
        <v>1</v>
      </c>
      <c r="AF10" s="290">
        <f>J92</f>
        <v>4.0365083482530384</v>
      </c>
      <c r="AH10" s="121" t="s">
        <v>83</v>
      </c>
      <c r="AI10" s="122" t="s">
        <v>84</v>
      </c>
      <c r="AJ10" s="122" t="s">
        <v>85</v>
      </c>
      <c r="AK10" s="122" t="s">
        <v>86</v>
      </c>
      <c r="AL10" s="122" t="s">
        <v>87</v>
      </c>
      <c r="AM10" s="122" t="s">
        <v>88</v>
      </c>
      <c r="AN10" s="122"/>
      <c r="AO10" s="122" t="s">
        <v>1</v>
      </c>
      <c r="AP10" s="122">
        <v>9</v>
      </c>
      <c r="AQ10" s="122">
        <v>0</v>
      </c>
      <c r="AR10" s="122">
        <v>2.4460000000000002</v>
      </c>
      <c r="AS10" s="122">
        <v>1.1930000000000001</v>
      </c>
      <c r="AT10" s="122">
        <v>0.39800000000000002</v>
      </c>
      <c r="AU10" s="122"/>
      <c r="AV10" s="122" t="s">
        <v>1</v>
      </c>
      <c r="AW10" s="122">
        <v>9</v>
      </c>
      <c r="AX10" s="122">
        <v>0</v>
      </c>
      <c r="AY10" s="122">
        <v>3.6139999999999999</v>
      </c>
      <c r="AZ10" s="122">
        <v>1.7210000000000001</v>
      </c>
      <c r="BA10" s="122">
        <v>0.57399999999999995</v>
      </c>
      <c r="BB10" s="113"/>
      <c r="BC10" s="113"/>
      <c r="BD10" s="10"/>
    </row>
    <row r="11" spans="1:61">
      <c r="A11" s="21" t="s">
        <v>89</v>
      </c>
      <c r="B11" s="15" t="s">
        <v>54</v>
      </c>
      <c r="C11" s="47">
        <v>17.338132858276367</v>
      </c>
      <c r="D11" s="47">
        <v>18.900873184204102</v>
      </c>
      <c r="E11" s="51">
        <v>21.984501520792644</v>
      </c>
      <c r="F11" s="16"/>
      <c r="G11" s="16"/>
      <c r="H11" s="16"/>
      <c r="I11" s="16"/>
      <c r="J11" s="16"/>
      <c r="K11" s="32"/>
      <c r="L11" s="32"/>
      <c r="M11" s="30"/>
      <c r="N11" s="30"/>
      <c r="O11" s="26"/>
      <c r="P11" s="16"/>
      <c r="Q11" s="16"/>
      <c r="R11" s="104"/>
      <c r="S11" s="30"/>
      <c r="T11" s="30"/>
      <c r="U11" s="216"/>
      <c r="W11" s="110" t="s">
        <v>1</v>
      </c>
      <c r="X11" s="110" t="s">
        <v>82</v>
      </c>
      <c r="Y11" s="290">
        <f>K21</f>
        <v>-4.2650911543104382</v>
      </c>
      <c r="Z11" s="290">
        <f t="shared" si="0"/>
        <v>9.5067834968354137E-2</v>
      </c>
      <c r="AB11" s="110" t="s">
        <v>1</v>
      </c>
      <c r="AC11" s="290">
        <f>K57</f>
        <v>2.6035096910264759</v>
      </c>
      <c r="AE11" s="110" t="s">
        <v>1</v>
      </c>
      <c r="AF11" s="290">
        <f>K92</f>
        <v>4.100232866075304</v>
      </c>
      <c r="AH11" s="121" t="s">
        <v>44</v>
      </c>
      <c r="AI11" s="122">
        <v>4</v>
      </c>
      <c r="AJ11" s="122">
        <v>4.2370000000000001</v>
      </c>
      <c r="AK11" s="122">
        <v>1.0589999999999999</v>
      </c>
      <c r="AL11" s="122">
        <v>76.748000000000005</v>
      </c>
      <c r="AM11" s="122" t="s">
        <v>90</v>
      </c>
      <c r="AN11" s="122"/>
      <c r="AO11" s="122" t="s">
        <v>3</v>
      </c>
      <c r="AP11" s="122">
        <v>9</v>
      </c>
      <c r="AQ11" s="122">
        <v>0</v>
      </c>
      <c r="AR11" s="122">
        <v>12.553000000000001</v>
      </c>
      <c r="AS11" s="122">
        <v>1.766</v>
      </c>
      <c r="AT11" s="122">
        <v>0.58899999999999997</v>
      </c>
      <c r="AU11" s="122"/>
      <c r="AV11" s="122" t="s">
        <v>3</v>
      </c>
      <c r="AW11" s="122">
        <v>9</v>
      </c>
      <c r="AX11" s="122">
        <v>0</v>
      </c>
      <c r="AY11" s="122">
        <v>13.134</v>
      </c>
      <c r="AZ11" s="122">
        <v>1.361</v>
      </c>
      <c r="BA11" s="122">
        <v>0.45400000000000001</v>
      </c>
      <c r="BB11" s="113"/>
      <c r="BC11" s="113"/>
      <c r="BD11" s="10"/>
    </row>
    <row r="12" spans="1:61">
      <c r="A12" s="21" t="s">
        <v>91</v>
      </c>
      <c r="B12" s="15" t="s">
        <v>54</v>
      </c>
      <c r="C12" s="47">
        <v>17.897029876708984</v>
      </c>
      <c r="D12" s="47">
        <v>17.962579727172852</v>
      </c>
      <c r="E12" s="51">
        <v>19.542849222819012</v>
      </c>
      <c r="F12" s="16"/>
      <c r="G12" s="16"/>
      <c r="H12" s="16"/>
      <c r="I12" s="16"/>
      <c r="J12" s="16"/>
      <c r="K12" s="32"/>
      <c r="L12" s="32"/>
      <c r="M12" s="30"/>
      <c r="N12" s="30"/>
      <c r="O12" s="26"/>
      <c r="P12" s="16"/>
      <c r="Q12" s="16"/>
      <c r="R12" s="104"/>
      <c r="S12" s="30"/>
      <c r="T12" s="30"/>
      <c r="U12" s="216"/>
      <c r="W12" s="292" t="s">
        <v>1</v>
      </c>
      <c r="X12" s="292" t="s">
        <v>82</v>
      </c>
      <c r="Y12" s="293">
        <f>L21</f>
        <v>-3.2637941572401257</v>
      </c>
      <c r="Z12" s="293">
        <f t="shared" si="0"/>
        <v>0.35141091441823258</v>
      </c>
      <c r="AB12" s="292" t="s">
        <v>1</v>
      </c>
      <c r="AC12" s="293">
        <f>L57</f>
        <v>2.0091932084825306</v>
      </c>
      <c r="AE12" s="292" t="s">
        <v>1</v>
      </c>
      <c r="AF12" s="293">
        <f>L92</f>
        <v>4.1809041765001087</v>
      </c>
      <c r="AH12" s="121" t="s">
        <v>45</v>
      </c>
      <c r="AI12" s="122">
        <v>2</v>
      </c>
      <c r="AJ12" s="122">
        <v>5.2900000000000003E-2</v>
      </c>
      <c r="AK12" s="122">
        <v>2.64E-2</v>
      </c>
      <c r="AL12" s="122">
        <v>1.915</v>
      </c>
      <c r="AM12" s="122">
        <v>0.16500000000000001</v>
      </c>
      <c r="AN12" s="263"/>
      <c r="AO12" s="122" t="s">
        <v>5</v>
      </c>
      <c r="AP12" s="122">
        <v>9</v>
      </c>
      <c r="AQ12" s="122">
        <v>0</v>
      </c>
      <c r="AR12" s="122">
        <v>7.3419999999999996</v>
      </c>
      <c r="AS12" s="122">
        <v>2.722</v>
      </c>
      <c r="AT12" s="122">
        <v>0.90700000000000003</v>
      </c>
      <c r="AU12" s="122"/>
      <c r="AV12" s="122" t="s">
        <v>5</v>
      </c>
      <c r="AW12" s="122">
        <v>9</v>
      </c>
      <c r="AX12" s="122">
        <v>0</v>
      </c>
      <c r="AY12" s="122">
        <v>5.4459999999999997</v>
      </c>
      <c r="AZ12" s="122">
        <v>2.1349999999999998</v>
      </c>
      <c r="BA12" s="122">
        <v>0.71199999999999997</v>
      </c>
      <c r="BB12" s="113"/>
      <c r="BC12" s="113"/>
      <c r="BD12" s="10"/>
    </row>
    <row r="13" spans="1:61">
      <c r="A13" s="21" t="s">
        <v>92</v>
      </c>
      <c r="B13" s="15" t="s">
        <v>54</v>
      </c>
      <c r="C13" s="47">
        <v>16.868526458740234</v>
      </c>
      <c r="D13" s="47">
        <v>18.650123596191406</v>
      </c>
      <c r="E13" s="51">
        <v>17.871191024780273</v>
      </c>
      <c r="F13" s="16"/>
      <c r="G13" s="16"/>
      <c r="H13" s="16"/>
      <c r="I13" s="16"/>
      <c r="J13" s="16"/>
      <c r="K13" s="32"/>
      <c r="L13" s="32"/>
      <c r="M13" s="30"/>
      <c r="N13" s="30"/>
      <c r="O13" s="26"/>
      <c r="P13" s="16"/>
      <c r="Q13" s="16"/>
      <c r="R13" s="104"/>
      <c r="S13" s="30"/>
      <c r="T13" s="30"/>
      <c r="U13" s="216"/>
      <c r="W13" s="110" t="s">
        <v>3</v>
      </c>
      <c r="X13" s="110" t="s">
        <v>55</v>
      </c>
      <c r="Y13" s="290">
        <f>J22</f>
        <v>5.6081302430894642</v>
      </c>
      <c r="Z13" s="290">
        <f t="shared" si="0"/>
        <v>1.0460239514391878</v>
      </c>
      <c r="AB13" s="110" t="s">
        <v>3</v>
      </c>
      <c r="AC13" s="290">
        <f>J58</f>
        <v>11.471112993028429</v>
      </c>
      <c r="AE13" s="110" t="s">
        <v>3</v>
      </c>
      <c r="AF13" s="290">
        <f>J93</f>
        <v>13.457593705919054</v>
      </c>
      <c r="AH13" s="121" t="s">
        <v>93</v>
      </c>
      <c r="AI13" s="122">
        <v>8</v>
      </c>
      <c r="AJ13" s="122">
        <v>0.70499999999999996</v>
      </c>
      <c r="AK13" s="122">
        <v>8.8099999999999998E-2</v>
      </c>
      <c r="AL13" s="122">
        <v>6.3860000000000001</v>
      </c>
      <c r="AM13" s="122" t="s">
        <v>90</v>
      </c>
      <c r="AN13" s="263"/>
      <c r="AO13" s="122" t="s">
        <v>7</v>
      </c>
      <c r="AP13" s="122">
        <v>9</v>
      </c>
      <c r="AQ13" s="122">
        <v>0</v>
      </c>
      <c r="AR13" s="122">
        <v>11.826000000000001</v>
      </c>
      <c r="AS13" s="122">
        <v>1.8420000000000001</v>
      </c>
      <c r="AT13" s="122">
        <v>0.61399999999999999</v>
      </c>
      <c r="AU13" s="263"/>
      <c r="AV13" s="122" t="s">
        <v>7</v>
      </c>
      <c r="AW13" s="122">
        <v>9</v>
      </c>
      <c r="AX13" s="122">
        <v>0</v>
      </c>
      <c r="AY13" s="122">
        <v>11.765000000000001</v>
      </c>
      <c r="AZ13" s="122">
        <v>2.242</v>
      </c>
      <c r="BA13" s="122">
        <v>0.747</v>
      </c>
      <c r="BB13" s="122"/>
      <c r="BC13" s="113"/>
      <c r="BD13" s="10"/>
    </row>
    <row r="14" spans="1:61">
      <c r="A14" s="21" t="s">
        <v>94</v>
      </c>
      <c r="B14" s="15" t="s">
        <v>54</v>
      </c>
      <c r="C14" s="47">
        <v>18.059318542480469</v>
      </c>
      <c r="D14" s="47">
        <v>17.69529914855957</v>
      </c>
      <c r="E14" s="51">
        <v>17.172571182250977</v>
      </c>
      <c r="F14" s="16"/>
      <c r="G14" s="16"/>
      <c r="H14" s="16"/>
      <c r="I14" s="16"/>
      <c r="J14" s="16"/>
      <c r="K14" s="32"/>
      <c r="L14" s="32"/>
      <c r="M14" s="30"/>
      <c r="N14" s="30"/>
      <c r="O14" s="26"/>
      <c r="P14" s="16"/>
      <c r="Q14" s="16"/>
      <c r="R14" s="104"/>
      <c r="S14" s="30"/>
      <c r="T14" s="30"/>
      <c r="U14" s="216"/>
      <c r="W14" s="110" t="s">
        <v>3</v>
      </c>
      <c r="X14" s="110" t="s">
        <v>55</v>
      </c>
      <c r="Y14" s="290">
        <f>K22</f>
        <v>10.402702119615343</v>
      </c>
      <c r="Z14" s="290">
        <f t="shared" si="0"/>
        <v>1.2017384791296528</v>
      </c>
      <c r="AB14" s="110" t="s">
        <v>3</v>
      </c>
      <c r="AC14" s="290">
        <f>K58</f>
        <v>10.212003495958117</v>
      </c>
      <c r="AE14" s="110" t="s">
        <v>3</v>
      </c>
      <c r="AF14" s="290">
        <f>K93</f>
        <v>13.565168168809679</v>
      </c>
      <c r="AH14" s="121" t="s">
        <v>95</v>
      </c>
      <c r="AI14" s="122">
        <v>30</v>
      </c>
      <c r="AJ14" s="122">
        <v>0.41399999999999998</v>
      </c>
      <c r="AK14" s="122">
        <v>1.38E-2</v>
      </c>
      <c r="AL14" s="122"/>
      <c r="AM14" s="122"/>
      <c r="AN14" s="122"/>
      <c r="AO14" s="122" t="s">
        <v>9</v>
      </c>
      <c r="AP14" s="122">
        <v>9</v>
      </c>
      <c r="AQ14" s="122">
        <v>0</v>
      </c>
      <c r="AR14" s="122">
        <v>7.1520000000000001</v>
      </c>
      <c r="AS14" s="122">
        <v>0.61499999999999999</v>
      </c>
      <c r="AT14" s="122">
        <v>0.20499999999999999</v>
      </c>
      <c r="AU14" s="263"/>
      <c r="AV14" s="122" t="s">
        <v>9</v>
      </c>
      <c r="AW14" s="122">
        <v>9</v>
      </c>
      <c r="AX14" s="122">
        <v>0</v>
      </c>
      <c r="AY14" s="122">
        <v>4.5919999999999996</v>
      </c>
      <c r="AZ14" s="122">
        <v>1.0669999999999999</v>
      </c>
      <c r="BA14" s="122">
        <v>0.35599999999999998</v>
      </c>
      <c r="BB14" s="122"/>
      <c r="BC14" s="122"/>
      <c r="BD14" s="11"/>
      <c r="BE14" s="3"/>
      <c r="BF14" s="3"/>
      <c r="BG14" s="3"/>
      <c r="BH14" s="3"/>
      <c r="BI14" s="3"/>
    </row>
    <row r="15" spans="1:61">
      <c r="A15" s="21" t="s">
        <v>96</v>
      </c>
      <c r="B15" s="15" t="s">
        <v>54</v>
      </c>
      <c r="C15" s="47">
        <v>18.026710510253906</v>
      </c>
      <c r="D15" s="47">
        <v>18.751010894775391</v>
      </c>
      <c r="E15" s="51">
        <v>17.335357666015625</v>
      </c>
      <c r="F15" s="16"/>
      <c r="G15" s="16"/>
      <c r="H15" s="16"/>
      <c r="I15" s="16"/>
      <c r="J15" s="16"/>
      <c r="K15" s="32"/>
      <c r="L15" s="32"/>
      <c r="M15" s="30"/>
      <c r="N15" s="30"/>
      <c r="O15" s="26"/>
      <c r="P15" s="16"/>
      <c r="Q15" s="16"/>
      <c r="R15" s="104"/>
      <c r="S15" s="30"/>
      <c r="T15" s="30"/>
      <c r="U15" s="216"/>
      <c r="W15" s="292" t="s">
        <v>3</v>
      </c>
      <c r="X15" s="292" t="s">
        <v>55</v>
      </c>
      <c r="Y15" s="293">
        <f>L22</f>
        <v>12.490781572129992</v>
      </c>
      <c r="Z15" s="293">
        <f t="shared" si="0"/>
        <v>1.2552865408237652</v>
      </c>
      <c r="AB15" s="292" t="s">
        <v>3</v>
      </c>
      <c r="AC15" s="293">
        <f>L58</f>
        <v>13.355555640326605</v>
      </c>
      <c r="AE15" s="292" t="s">
        <v>3</v>
      </c>
      <c r="AF15" s="293">
        <f>L93</f>
        <v>12.218564775254992</v>
      </c>
      <c r="AH15" s="121" t="s">
        <v>97</v>
      </c>
      <c r="AI15" s="122">
        <v>44</v>
      </c>
      <c r="AJ15" s="122">
        <v>5.4089999999999998</v>
      </c>
      <c r="AK15" s="122">
        <v>0.123</v>
      </c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1"/>
      <c r="BE15" s="3"/>
      <c r="BF15" s="3"/>
      <c r="BG15" s="3"/>
      <c r="BH15" s="3"/>
      <c r="BI15" s="3"/>
    </row>
    <row r="16" spans="1:61">
      <c r="A16" s="21" t="s">
        <v>98</v>
      </c>
      <c r="B16" s="15" t="s">
        <v>54</v>
      </c>
      <c r="C16" s="47">
        <v>17.189241409301758</v>
      </c>
      <c r="D16" s="47">
        <v>17.901214599609375</v>
      </c>
      <c r="E16" s="51">
        <v>18.04014778137207</v>
      </c>
      <c r="F16" s="16"/>
      <c r="G16" s="16"/>
      <c r="H16" s="16"/>
      <c r="I16" s="16"/>
      <c r="J16" s="16"/>
      <c r="K16" s="32"/>
      <c r="L16" s="32"/>
      <c r="M16" s="30"/>
      <c r="N16" s="30"/>
      <c r="O16" s="26"/>
      <c r="P16" s="16"/>
      <c r="Q16" s="16"/>
      <c r="R16" s="104"/>
      <c r="S16" s="30"/>
      <c r="T16" s="30"/>
      <c r="U16" s="216"/>
      <c r="W16" s="110" t="s">
        <v>3</v>
      </c>
      <c r="X16" s="110" t="s">
        <v>68</v>
      </c>
      <c r="Y16" s="290">
        <f>J23</f>
        <v>11.560260560777452</v>
      </c>
      <c r="Z16" s="290">
        <f t="shared" si="0"/>
        <v>1.2322350662025185</v>
      </c>
      <c r="AB16" s="110" t="s">
        <v>3</v>
      </c>
      <c r="AC16" s="290">
        <f>J59</f>
        <v>12.745719697740343</v>
      </c>
      <c r="AE16" s="110" t="s">
        <v>3</v>
      </c>
      <c r="AF16" s="290">
        <f>J94</f>
        <v>13.385736253526476</v>
      </c>
      <c r="AN16" s="122"/>
      <c r="AO16" s="122" t="s">
        <v>83</v>
      </c>
      <c r="AP16" s="297" t="s">
        <v>84</v>
      </c>
      <c r="AQ16" s="122" t="s">
        <v>85</v>
      </c>
      <c r="AR16" s="122" t="s">
        <v>86</v>
      </c>
      <c r="AS16" s="122" t="s">
        <v>87</v>
      </c>
      <c r="AT16" s="122" t="s">
        <v>88</v>
      </c>
      <c r="AU16" s="122"/>
      <c r="AV16" s="122" t="s">
        <v>83</v>
      </c>
      <c r="AW16" s="122" t="s">
        <v>84</v>
      </c>
      <c r="AX16" s="122" t="s">
        <v>85</v>
      </c>
      <c r="AY16" s="122" t="s">
        <v>86</v>
      </c>
      <c r="AZ16" s="122" t="s">
        <v>87</v>
      </c>
      <c r="BA16" s="122" t="s">
        <v>88</v>
      </c>
      <c r="BB16" s="263"/>
      <c r="BC16" s="122"/>
      <c r="BD16" s="11"/>
      <c r="BE16" s="3"/>
      <c r="BF16" s="3"/>
      <c r="BG16" s="3"/>
      <c r="BH16" s="3"/>
      <c r="BI16" s="3"/>
    </row>
    <row r="17" spans="1:61">
      <c r="A17" s="21" t="s">
        <v>99</v>
      </c>
      <c r="B17" s="15" t="s">
        <v>54</v>
      </c>
      <c r="C17" s="47">
        <v>17.670860290527344</v>
      </c>
      <c r="D17" s="47">
        <v>17.208030700683594</v>
      </c>
      <c r="E17" s="51">
        <v>16.848836898803711</v>
      </c>
      <c r="F17" s="16"/>
      <c r="G17" s="16"/>
      <c r="H17" s="16"/>
      <c r="I17" s="16"/>
      <c r="J17" s="16"/>
      <c r="K17" s="32"/>
      <c r="L17" s="32"/>
      <c r="M17" s="30"/>
      <c r="N17" s="30"/>
      <c r="O17" s="26"/>
      <c r="P17" s="16"/>
      <c r="Q17" s="16"/>
      <c r="R17" s="104"/>
      <c r="S17" s="30"/>
      <c r="T17" s="30"/>
      <c r="U17" s="216"/>
      <c r="W17" s="110" t="s">
        <v>3</v>
      </c>
      <c r="X17" s="110" t="s">
        <v>68</v>
      </c>
      <c r="Y17" s="290">
        <f>K23</f>
        <v>11.309043672349718</v>
      </c>
      <c r="Z17" s="290">
        <f t="shared" si="0"/>
        <v>1.2257961382816582</v>
      </c>
      <c r="AB17" s="110" t="s">
        <v>3</v>
      </c>
      <c r="AC17" s="290">
        <f>K59</f>
        <v>14.556823518541156</v>
      </c>
      <c r="AE17" s="110" t="s">
        <v>3</v>
      </c>
      <c r="AF17" s="290">
        <f>K94</f>
        <v>14.443828370836057</v>
      </c>
      <c r="AH17" s="121" t="s">
        <v>100</v>
      </c>
      <c r="AN17" s="263" t="s">
        <v>101</v>
      </c>
      <c r="AO17" s="122" t="s">
        <v>102</v>
      </c>
      <c r="AP17" s="122">
        <v>4</v>
      </c>
      <c r="AQ17" s="122">
        <v>603.20100000000002</v>
      </c>
      <c r="AR17" s="122">
        <v>150.80000000000001</v>
      </c>
      <c r="AS17" s="122">
        <v>47.966999999999999</v>
      </c>
      <c r="AT17" s="122" t="s">
        <v>90</v>
      </c>
      <c r="AU17" s="122"/>
      <c r="AV17" s="122" t="s">
        <v>102</v>
      </c>
      <c r="AW17" s="122">
        <v>4</v>
      </c>
      <c r="AX17" s="122">
        <v>697.34100000000001</v>
      </c>
      <c r="AY17" s="122">
        <v>174.33500000000001</v>
      </c>
      <c r="AZ17" s="122">
        <v>56.093000000000004</v>
      </c>
      <c r="BA17" s="122" t="s">
        <v>90</v>
      </c>
      <c r="BB17" s="263"/>
      <c r="BC17" s="122"/>
      <c r="BD17" s="11"/>
      <c r="BE17" s="3"/>
      <c r="BF17" s="3"/>
      <c r="BG17" s="3"/>
      <c r="BH17" s="3"/>
      <c r="BI17" s="3"/>
    </row>
    <row r="18" spans="1:61" ht="18.600000000000001" thickBot="1">
      <c r="A18" s="22" t="s">
        <v>103</v>
      </c>
      <c r="B18" s="17" t="s">
        <v>54</v>
      </c>
      <c r="C18" s="48">
        <v>18.288339614868164</v>
      </c>
      <c r="D18" s="48">
        <v>17.75947380065918</v>
      </c>
      <c r="E18" s="52">
        <v>17.361814498901367</v>
      </c>
      <c r="F18" s="27"/>
      <c r="G18" s="27"/>
      <c r="H18" s="27"/>
      <c r="I18" s="27"/>
      <c r="J18" s="27"/>
      <c r="K18" s="33"/>
      <c r="L18" s="33"/>
      <c r="M18" s="31"/>
      <c r="N18" s="31"/>
      <c r="O18" s="28"/>
      <c r="P18" s="27"/>
      <c r="Q18" s="27"/>
      <c r="R18" s="105"/>
      <c r="S18" s="31"/>
      <c r="T18" s="31"/>
      <c r="U18" s="217"/>
      <c r="W18" s="292" t="s">
        <v>3</v>
      </c>
      <c r="X18" s="292" t="s">
        <v>68</v>
      </c>
      <c r="Y18" s="293">
        <f>L23</f>
        <v>12.433229234483457</v>
      </c>
      <c r="Z18" s="293">
        <f t="shared" si="0"/>
        <v>1.2538957688214714</v>
      </c>
      <c r="AB18" s="292" t="s">
        <v>3</v>
      </c>
      <c r="AC18" s="293">
        <f>L59</f>
        <v>13.880452897813585</v>
      </c>
      <c r="AE18" s="292" t="s">
        <v>3</v>
      </c>
      <c r="AF18" s="293">
        <f>L94</f>
        <v>14.047662523057726</v>
      </c>
      <c r="AH18" s="121" t="s">
        <v>104</v>
      </c>
      <c r="AI18" s="291"/>
      <c r="AJ18" s="291"/>
      <c r="AK18" s="291"/>
      <c r="AL18" s="122"/>
      <c r="AN18" s="263" t="s">
        <v>101</v>
      </c>
      <c r="AO18" s="122" t="s">
        <v>95</v>
      </c>
      <c r="AP18" s="122">
        <v>40</v>
      </c>
      <c r="AQ18" s="122">
        <v>125.752</v>
      </c>
      <c r="AR18" s="122">
        <v>3.1440000000000001</v>
      </c>
      <c r="AS18" s="122"/>
      <c r="AT18" s="122"/>
      <c r="AU18" s="122"/>
      <c r="AV18" s="122" t="s">
        <v>95</v>
      </c>
      <c r="AW18" s="122">
        <v>40</v>
      </c>
      <c r="AX18" s="122">
        <v>124.318</v>
      </c>
      <c r="AY18" s="122">
        <v>3.1080000000000001</v>
      </c>
      <c r="AZ18" s="122"/>
      <c r="BA18" s="122"/>
      <c r="BB18" s="263"/>
      <c r="BC18" s="122"/>
      <c r="BD18" s="11"/>
      <c r="BE18" s="3"/>
      <c r="BF18" s="3"/>
      <c r="BG18" s="3"/>
      <c r="BH18" s="3"/>
      <c r="BI18" s="3"/>
    </row>
    <row r="19" spans="1:61">
      <c r="A19" s="20" t="s">
        <v>53</v>
      </c>
      <c r="B19" s="14" t="s">
        <v>105</v>
      </c>
      <c r="C19" s="50">
        <v>27.81700611114502</v>
      </c>
      <c r="D19" s="50">
        <v>28.285870552062988</v>
      </c>
      <c r="E19" s="50">
        <v>27.058284759521484</v>
      </c>
      <c r="F19" s="35">
        <f t="shared" ref="F19:H33" si="1">C19-C4</f>
        <v>8.8844404220581055</v>
      </c>
      <c r="G19" s="35">
        <f t="shared" si="1"/>
        <v>8.5088262557983398</v>
      </c>
      <c r="H19" s="36">
        <f t="shared" si="1"/>
        <v>7.4901949564615897</v>
      </c>
      <c r="I19" s="298">
        <f t="shared" ref="I19:I33" si="2">AVERAGE(F19:H19)</f>
        <v>8.2944872114393444</v>
      </c>
      <c r="J19" s="35">
        <f t="shared" ref="J19:L33" si="3">F19-$I$19</f>
        <v>0.58995321061876105</v>
      </c>
      <c r="K19" s="35">
        <f t="shared" si="3"/>
        <v>0.21433904435899542</v>
      </c>
      <c r="L19" s="35">
        <f t="shared" si="3"/>
        <v>-0.80429225497775469</v>
      </c>
      <c r="M19" s="202">
        <f t="shared" ref="M19:O33" si="4">IF(J19="","",2^(-J19))</f>
        <v>0.66436445331876748</v>
      </c>
      <c r="N19" s="203">
        <f t="shared" si="4"/>
        <v>0.86194095850204955</v>
      </c>
      <c r="O19" s="204">
        <f t="shared" si="4"/>
        <v>1.7462889021597039</v>
      </c>
      <c r="P19" s="42">
        <f t="shared" ref="P19:P33" si="5">AVERAGE(M19:O19)</f>
        <v>1.0908647713268402</v>
      </c>
      <c r="Q19" s="42">
        <f t="shared" ref="Q19:Q33" si="6">_xlfn.STDEV.S(M19:O19)</f>
        <v>0.57614643304338942</v>
      </c>
      <c r="R19" s="103">
        <f t="shared" ref="R19:R33" si="7">COUNT(M19:O19)</f>
        <v>3</v>
      </c>
      <c r="S19" s="35">
        <f>AVERAGE(M19:O19)</f>
        <v>1.0908647713268402</v>
      </c>
      <c r="T19" s="35">
        <f>_xlfn.STDEV.S(M19:O19)</f>
        <v>0.57614643304338942</v>
      </c>
      <c r="U19" s="218">
        <f>COUNT(M19:O19)</f>
        <v>3</v>
      </c>
      <c r="W19" s="110" t="s">
        <v>3</v>
      </c>
      <c r="X19" s="110" t="s">
        <v>82</v>
      </c>
      <c r="Y19" s="290">
        <f>J24</f>
        <v>10.143274095323351</v>
      </c>
      <c r="Z19" s="290">
        <f t="shared" si="0"/>
        <v>1.1945996457163797</v>
      </c>
      <c r="AB19" s="110" t="s">
        <v>3</v>
      </c>
      <c r="AC19" s="290">
        <f>J60</f>
        <v>12.987285402086046</v>
      </c>
      <c r="AE19" s="110" t="s">
        <v>3</v>
      </c>
      <c r="AF19" s="290">
        <f>J95</f>
        <v>13.719545152452257</v>
      </c>
      <c r="AH19" s="121" t="s">
        <v>106</v>
      </c>
      <c r="AI19" s="291"/>
      <c r="AJ19" s="291"/>
      <c r="AK19" s="291"/>
      <c r="AL19" s="122"/>
      <c r="AN19" s="122"/>
      <c r="AO19" s="122" t="s">
        <v>97</v>
      </c>
      <c r="AP19" s="122">
        <v>44</v>
      </c>
      <c r="AQ19" s="122">
        <v>728.95299999999997</v>
      </c>
      <c r="AR19" s="122"/>
      <c r="AS19" s="122"/>
      <c r="AT19" s="122"/>
      <c r="AU19" s="122"/>
      <c r="AV19" s="122" t="s">
        <v>97</v>
      </c>
      <c r="AW19" s="122">
        <v>44</v>
      </c>
      <c r="AX19" s="122">
        <v>821.65899999999999</v>
      </c>
      <c r="AY19" s="122"/>
      <c r="AZ19" s="122"/>
      <c r="BA19" s="122"/>
      <c r="BB19" s="122"/>
      <c r="BC19" s="122"/>
      <c r="BD19" s="11"/>
      <c r="BE19" s="3"/>
      <c r="BF19" s="3"/>
      <c r="BG19" s="3"/>
      <c r="BH19" s="3"/>
      <c r="BI19" s="3"/>
    </row>
    <row r="20" spans="1:61">
      <c r="A20" s="21" t="s">
        <v>57</v>
      </c>
      <c r="B20" s="15" t="s">
        <v>105</v>
      </c>
      <c r="C20" s="51">
        <v>21.153959274291992</v>
      </c>
      <c r="D20" s="51">
        <v>21.873054504394531</v>
      </c>
      <c r="E20" s="51">
        <v>21.011940002441406</v>
      </c>
      <c r="F20" s="36">
        <f t="shared" si="1"/>
        <v>4.8532772064208984</v>
      </c>
      <c r="G20" s="36">
        <f t="shared" si="1"/>
        <v>5.7426090240478516</v>
      </c>
      <c r="H20" s="36">
        <f t="shared" si="1"/>
        <v>3.7846870422363281</v>
      </c>
      <c r="I20" s="37">
        <f t="shared" si="2"/>
        <v>4.7935244242350263</v>
      </c>
      <c r="J20" s="35">
        <f t="shared" si="3"/>
        <v>-3.441210005018446</v>
      </c>
      <c r="K20" s="35">
        <f t="shared" si="3"/>
        <v>-2.5518781873914929</v>
      </c>
      <c r="L20" s="35">
        <f t="shared" si="3"/>
        <v>-4.5098001692030163</v>
      </c>
      <c r="M20" s="202">
        <f t="shared" si="4"/>
        <v>10.861940835722146</v>
      </c>
      <c r="N20" s="203">
        <f t="shared" si="4"/>
        <v>5.8639718888634658</v>
      </c>
      <c r="O20" s="204">
        <f t="shared" si="4"/>
        <v>22.781647375964344</v>
      </c>
      <c r="P20" s="42">
        <f t="shared" si="5"/>
        <v>13.169186700183317</v>
      </c>
      <c r="Q20" s="42">
        <f t="shared" si="6"/>
        <v>8.6916323887413949</v>
      </c>
      <c r="R20" s="103">
        <f t="shared" si="7"/>
        <v>3</v>
      </c>
      <c r="S20" s="35">
        <f t="shared" ref="S20:S33" si="8">AVERAGE(M20:O20)</f>
        <v>13.169186700183317</v>
      </c>
      <c r="T20" s="35">
        <f t="shared" ref="T20:T33" si="9">_xlfn.STDEV.S(M20:O20)</f>
        <v>8.6916323887413949</v>
      </c>
      <c r="U20" s="218">
        <f t="shared" ref="U20:U33" si="10">COUNT(M20:O20)</f>
        <v>3</v>
      </c>
      <c r="W20" s="110" t="s">
        <v>3</v>
      </c>
      <c r="X20" s="110" t="s">
        <v>82</v>
      </c>
      <c r="Y20" s="290">
        <f>K24</f>
        <v>10.61278322007921</v>
      </c>
      <c r="Z20" s="290">
        <f t="shared" si="0"/>
        <v>1.2074346318746276</v>
      </c>
      <c r="AB20" s="110" t="s">
        <v>3</v>
      </c>
      <c r="AC20" s="290">
        <f>K60</f>
        <v>14.20177247789171</v>
      </c>
      <c r="AE20" s="110" t="s">
        <v>3</v>
      </c>
      <c r="AF20" s="290">
        <f>K95</f>
        <v>13.490337159898546</v>
      </c>
      <c r="AH20" s="121" t="s">
        <v>107</v>
      </c>
      <c r="AI20" s="291"/>
      <c r="AJ20" s="291"/>
      <c r="AK20" s="291"/>
      <c r="AL20" s="122"/>
      <c r="AN20" s="121"/>
      <c r="AO20" s="121"/>
      <c r="AP20" s="122"/>
      <c r="AQ20" s="122"/>
      <c r="AR20" s="122"/>
      <c r="AS20" s="122"/>
      <c r="AT20" s="291"/>
      <c r="AU20" s="228"/>
      <c r="AV20" s="228"/>
      <c r="AW20" s="122"/>
      <c r="AX20" s="122"/>
      <c r="AY20" s="122"/>
      <c r="AZ20" s="122"/>
      <c r="BA20" s="122"/>
      <c r="BB20" s="121"/>
      <c r="BC20" s="228"/>
      <c r="BD20" s="3"/>
      <c r="BE20" s="3"/>
      <c r="BF20" s="3"/>
      <c r="BG20" s="3"/>
      <c r="BH20" s="3"/>
      <c r="BI20" s="3"/>
    </row>
    <row r="21" spans="1:61" ht="18.600000000000001" thickBot="1">
      <c r="A21" s="22" t="s">
        <v>61</v>
      </c>
      <c r="B21" s="17" t="s">
        <v>105</v>
      </c>
      <c r="C21" s="52">
        <v>22.046590805053711</v>
      </c>
      <c r="D21" s="52">
        <v>22.288396835327148</v>
      </c>
      <c r="E21" s="52">
        <v>22.862174987792969</v>
      </c>
      <c r="F21" s="39">
        <f t="shared" si="1"/>
        <v>3.8074588775634766</v>
      </c>
      <c r="G21" s="39">
        <f t="shared" si="1"/>
        <v>4.0293960571289062</v>
      </c>
      <c r="H21" s="39">
        <f t="shared" si="1"/>
        <v>5.0306930541992187</v>
      </c>
      <c r="I21" s="40">
        <f t="shared" si="2"/>
        <v>4.2891826629638672</v>
      </c>
      <c r="J21" s="41">
        <f t="shared" si="3"/>
        <v>-4.4870283338758679</v>
      </c>
      <c r="K21" s="41">
        <f t="shared" si="3"/>
        <v>-4.2650911543104382</v>
      </c>
      <c r="L21" s="41">
        <f t="shared" si="3"/>
        <v>-3.2637941572401257</v>
      </c>
      <c r="M21" s="205">
        <f t="shared" si="4"/>
        <v>22.424879595425413</v>
      </c>
      <c r="N21" s="205">
        <f t="shared" si="4"/>
        <v>19.2273916051276</v>
      </c>
      <c r="O21" s="206">
        <f t="shared" si="4"/>
        <v>9.6050568790429658</v>
      </c>
      <c r="P21" s="43">
        <f t="shared" si="5"/>
        <v>17.085776026531992</v>
      </c>
      <c r="Q21" s="43">
        <f t="shared" si="6"/>
        <v>6.6728443399146853</v>
      </c>
      <c r="R21" s="105">
        <f t="shared" si="7"/>
        <v>3</v>
      </c>
      <c r="S21" s="41">
        <f t="shared" si="8"/>
        <v>17.085776026531992</v>
      </c>
      <c r="T21" s="41">
        <f t="shared" si="9"/>
        <v>6.6728443399146853</v>
      </c>
      <c r="U21" s="219">
        <f t="shared" si="10"/>
        <v>3</v>
      </c>
      <c r="W21" s="292" t="s">
        <v>3</v>
      </c>
      <c r="X21" s="292" t="s">
        <v>82</v>
      </c>
      <c r="Y21" s="293">
        <f>L24</f>
        <v>1.7829358842637806</v>
      </c>
      <c r="Z21" s="293">
        <f t="shared" si="0"/>
        <v>0.86289049539526497</v>
      </c>
      <c r="AB21" s="292" t="s">
        <v>3</v>
      </c>
      <c r="AC21" s="293">
        <f>L60</f>
        <v>9.5648725297715931</v>
      </c>
      <c r="AE21" s="292" t="s">
        <v>3</v>
      </c>
      <c r="AF21" s="293">
        <f>L95</f>
        <v>9.8760907914903431</v>
      </c>
      <c r="AH21" s="121" t="s">
        <v>108</v>
      </c>
      <c r="AI21" s="291"/>
      <c r="AJ21" s="291"/>
      <c r="AK21" s="291"/>
      <c r="AL21" s="122"/>
      <c r="AN21" s="173"/>
      <c r="AO21" s="121" t="s">
        <v>109</v>
      </c>
      <c r="AP21" s="122"/>
      <c r="AQ21" s="122"/>
      <c r="AR21" s="122"/>
      <c r="AS21" s="122"/>
      <c r="AT21" s="291"/>
      <c r="AU21" s="296" t="s">
        <v>101</v>
      </c>
      <c r="AV21" s="228" t="s">
        <v>109</v>
      </c>
      <c r="AW21" s="122"/>
      <c r="AX21" s="122"/>
      <c r="AY21" s="122"/>
      <c r="AZ21" s="122"/>
      <c r="BA21" s="122"/>
      <c r="BB21" s="173" t="s">
        <v>101</v>
      </c>
      <c r="BC21" s="228"/>
      <c r="BD21" s="3"/>
      <c r="BE21" s="3"/>
      <c r="BF21" s="3"/>
      <c r="BG21" s="3"/>
      <c r="BH21" s="3"/>
      <c r="BI21" s="3"/>
    </row>
    <row r="22" spans="1:61">
      <c r="A22" s="20" t="s">
        <v>67</v>
      </c>
      <c r="B22" s="14" t="s">
        <v>105</v>
      </c>
      <c r="C22" s="50">
        <v>32.325329780578613</v>
      </c>
      <c r="D22" s="50">
        <v>36.32612419128418</v>
      </c>
      <c r="E22" s="50">
        <v>40</v>
      </c>
      <c r="F22" s="35">
        <f t="shared" si="1"/>
        <v>13.902617454528809</v>
      </c>
      <c r="G22" s="35">
        <f t="shared" si="1"/>
        <v>18.697189331054688</v>
      </c>
      <c r="H22" s="35">
        <f t="shared" si="1"/>
        <v>20.785268783569336</v>
      </c>
      <c r="I22" s="38">
        <f t="shared" si="2"/>
        <v>17.795025189717609</v>
      </c>
      <c r="J22" s="35">
        <f t="shared" si="3"/>
        <v>5.6081302430894642</v>
      </c>
      <c r="K22" s="35">
        <f t="shared" si="3"/>
        <v>10.402702119615343</v>
      </c>
      <c r="L22" s="35">
        <f t="shared" si="3"/>
        <v>12.490781572129992</v>
      </c>
      <c r="M22" s="207">
        <f t="shared" si="4"/>
        <v>2.0501449947135045E-2</v>
      </c>
      <c r="N22" s="208">
        <f t="shared" si="4"/>
        <v>7.3871110201550669E-4</v>
      </c>
      <c r="O22" s="209">
        <f t="shared" si="4"/>
        <v>1.7374010414334458E-4</v>
      </c>
      <c r="P22" s="42">
        <f t="shared" si="5"/>
        <v>7.1379670510979655E-3</v>
      </c>
      <c r="Q22" s="42">
        <f t="shared" si="6"/>
        <v>1.1576562719201924E-2</v>
      </c>
      <c r="R22" s="103">
        <f t="shared" si="7"/>
        <v>3</v>
      </c>
      <c r="S22" s="299">
        <f t="shared" si="8"/>
        <v>7.1379670510979655E-3</v>
      </c>
      <c r="T22" s="299">
        <f t="shared" si="9"/>
        <v>1.1576562719201924E-2</v>
      </c>
      <c r="U22" s="218">
        <f t="shared" si="10"/>
        <v>3</v>
      </c>
      <c r="W22" s="110" t="s">
        <v>5</v>
      </c>
      <c r="X22" s="110" t="s">
        <v>55</v>
      </c>
      <c r="Y22" s="290">
        <f>J25</f>
        <v>0.15271737840440558</v>
      </c>
      <c r="Z22" s="290">
        <f t="shared" si="0"/>
        <v>0.75300956086058202</v>
      </c>
      <c r="AB22" s="110" t="s">
        <v>5</v>
      </c>
      <c r="AC22" s="290">
        <f>J61</f>
        <v>9.4683645036485462</v>
      </c>
      <c r="AE22" s="110" t="s">
        <v>5</v>
      </c>
      <c r="AF22" s="290">
        <f>J96</f>
        <v>6.0745771196153431</v>
      </c>
      <c r="AH22" s="121"/>
      <c r="AI22" s="122"/>
      <c r="AJ22" s="122"/>
      <c r="AK22" s="122"/>
      <c r="AL22" s="122"/>
      <c r="AM22" s="122"/>
      <c r="AN22" s="121"/>
      <c r="AO22" s="121" t="s">
        <v>110</v>
      </c>
      <c r="AP22" s="122"/>
      <c r="AQ22" s="122"/>
      <c r="AR22" s="122"/>
      <c r="AS22" s="122"/>
      <c r="AT22" s="291"/>
      <c r="AU22" s="228"/>
      <c r="AV22" s="228" t="s">
        <v>110</v>
      </c>
      <c r="AW22" s="122"/>
      <c r="AX22" s="122"/>
      <c r="AY22" s="122"/>
      <c r="AZ22" s="122"/>
      <c r="BA22" s="122"/>
      <c r="BB22" s="121"/>
      <c r="BC22" s="228"/>
      <c r="BD22" s="3"/>
      <c r="BE22" s="3"/>
      <c r="BF22" s="3"/>
      <c r="BG22" s="3"/>
      <c r="BH22" s="3"/>
      <c r="BI22" s="3"/>
    </row>
    <row r="23" spans="1:61">
      <c r="A23" s="21" t="s">
        <v>73</v>
      </c>
      <c r="B23" s="15" t="s">
        <v>105</v>
      </c>
      <c r="C23" s="51">
        <v>38.201099395751953</v>
      </c>
      <c r="D23" s="51">
        <v>37.695253372192383</v>
      </c>
      <c r="E23" s="51">
        <v>39.380786895751903</v>
      </c>
      <c r="F23" s="35">
        <f t="shared" si="1"/>
        <v>19.854747772216797</v>
      </c>
      <c r="G23" s="35">
        <f t="shared" si="1"/>
        <v>19.603530883789063</v>
      </c>
      <c r="H23" s="35">
        <f t="shared" si="1"/>
        <v>20.727716445922802</v>
      </c>
      <c r="I23" s="38">
        <f t="shared" si="2"/>
        <v>20.061998367309553</v>
      </c>
      <c r="J23" s="35">
        <f t="shared" si="3"/>
        <v>11.560260560777452</v>
      </c>
      <c r="K23" s="35">
        <f t="shared" si="3"/>
        <v>11.309043672349718</v>
      </c>
      <c r="L23" s="35">
        <f t="shared" si="3"/>
        <v>12.433229234483457</v>
      </c>
      <c r="M23" s="207">
        <f t="shared" si="4"/>
        <v>3.3114241635182913E-4</v>
      </c>
      <c r="N23" s="208">
        <f t="shared" si="4"/>
        <v>3.9412921865008795E-4</v>
      </c>
      <c r="O23" s="209">
        <f t="shared" si="4"/>
        <v>1.8081108715295864E-4</v>
      </c>
      <c r="P23" s="42">
        <f t="shared" si="5"/>
        <v>3.0202757405162526E-4</v>
      </c>
      <c r="Q23" s="42">
        <f t="shared" si="6"/>
        <v>1.0959886786815339E-4</v>
      </c>
      <c r="R23" s="103">
        <f t="shared" si="7"/>
        <v>3</v>
      </c>
      <c r="S23" s="299">
        <f t="shared" si="8"/>
        <v>3.0202757405162526E-4</v>
      </c>
      <c r="T23" s="299">
        <f t="shared" si="9"/>
        <v>1.0959886786815339E-4</v>
      </c>
      <c r="U23" s="218">
        <f t="shared" si="10"/>
        <v>3</v>
      </c>
      <c r="W23" s="110" t="s">
        <v>5</v>
      </c>
      <c r="X23" s="110" t="s">
        <v>55</v>
      </c>
      <c r="Y23" s="290">
        <f>K25</f>
        <v>1.0634506013658314</v>
      </c>
      <c r="Z23" s="290">
        <f t="shared" si="0"/>
        <v>0.81778020100040638</v>
      </c>
      <c r="AB23" s="110" t="s">
        <v>5</v>
      </c>
      <c r="AC23" s="290">
        <f>K61</f>
        <v>8.0241086747911243</v>
      </c>
      <c r="AE23" s="110" t="s">
        <v>5</v>
      </c>
      <c r="AF23" s="290">
        <f>K96</f>
        <v>8.414533403184679</v>
      </c>
      <c r="AH23" s="121" t="s">
        <v>111</v>
      </c>
      <c r="AI23" s="122"/>
      <c r="AJ23" s="122"/>
      <c r="AK23" s="122"/>
      <c r="AL23" s="122"/>
      <c r="AM23" s="122"/>
      <c r="AN23" s="121"/>
      <c r="AO23" s="121" t="s">
        <v>112</v>
      </c>
      <c r="AP23" s="122"/>
      <c r="AQ23" s="122"/>
      <c r="AR23" s="122"/>
      <c r="AS23" s="122"/>
      <c r="AT23" s="291"/>
      <c r="AU23" s="228"/>
      <c r="AV23" s="228" t="s">
        <v>112</v>
      </c>
      <c r="AW23" s="122"/>
      <c r="AX23" s="122"/>
      <c r="AY23" s="122"/>
      <c r="AZ23" s="122"/>
      <c r="BA23" s="122"/>
      <c r="BB23" s="121"/>
      <c r="BC23" s="228"/>
      <c r="BD23" s="3"/>
      <c r="BE23" s="3"/>
      <c r="BF23" s="3"/>
      <c r="BG23" s="3"/>
      <c r="BH23" s="3"/>
      <c r="BI23" s="3"/>
    </row>
    <row r="24" spans="1:61" ht="18.600000000000001" thickBot="1">
      <c r="A24" s="22" t="s">
        <v>75</v>
      </c>
      <c r="B24" s="17" t="s">
        <v>105</v>
      </c>
      <c r="C24" s="52">
        <v>35.828292846679688</v>
      </c>
      <c r="D24" s="52">
        <v>36.371707916259766</v>
      </c>
      <c r="E24" s="52">
        <v>27.751848220825195</v>
      </c>
      <c r="F24" s="41">
        <f t="shared" si="1"/>
        <v>18.437761306762695</v>
      </c>
      <c r="G24" s="41">
        <f t="shared" si="1"/>
        <v>18.907270431518555</v>
      </c>
      <c r="H24" s="41">
        <f t="shared" si="1"/>
        <v>10.077423095703125</v>
      </c>
      <c r="I24" s="40">
        <f t="shared" si="2"/>
        <v>15.807484944661459</v>
      </c>
      <c r="J24" s="41">
        <f t="shared" si="3"/>
        <v>10.143274095323351</v>
      </c>
      <c r="K24" s="41">
        <f t="shared" si="3"/>
        <v>10.61278322007921</v>
      </c>
      <c r="L24" s="41">
        <f t="shared" si="3"/>
        <v>1.7829358842637806</v>
      </c>
      <c r="M24" s="210">
        <f t="shared" si="4"/>
        <v>8.8424017520462512E-4</v>
      </c>
      <c r="N24" s="210">
        <f t="shared" si="4"/>
        <v>6.3860735083394427E-4</v>
      </c>
      <c r="O24" s="211">
        <f t="shared" si="4"/>
        <v>0.29059144095329198</v>
      </c>
      <c r="P24" s="43">
        <f t="shared" si="5"/>
        <v>9.7371429493110187E-2</v>
      </c>
      <c r="Q24" s="43">
        <f t="shared" si="6"/>
        <v>0.16733348351533142</v>
      </c>
      <c r="R24" s="105">
        <f t="shared" si="7"/>
        <v>3</v>
      </c>
      <c r="S24" s="300">
        <f t="shared" si="8"/>
        <v>9.7371429493110187E-2</v>
      </c>
      <c r="T24" s="300">
        <f t="shared" si="9"/>
        <v>0.16733348351533142</v>
      </c>
      <c r="U24" s="219">
        <f t="shared" si="10"/>
        <v>3</v>
      </c>
      <c r="W24" s="292" t="s">
        <v>5</v>
      </c>
      <c r="X24" s="292" t="s">
        <v>55</v>
      </c>
      <c r="Y24" s="293">
        <f>L25</f>
        <v>0.48636510637071417</v>
      </c>
      <c r="Z24" s="293">
        <f t="shared" si="0"/>
        <v>0.77787359503688625</v>
      </c>
      <c r="AB24" s="292" t="s">
        <v>5</v>
      </c>
      <c r="AC24" s="293">
        <f>L61</f>
        <v>5.4961927202012806</v>
      </c>
      <c r="AE24" s="292" t="s">
        <v>5</v>
      </c>
      <c r="AF24" s="293">
        <f>L96</f>
        <v>6.8349492814805775</v>
      </c>
      <c r="AH24" s="121" t="s">
        <v>113</v>
      </c>
      <c r="AI24" s="122" t="s">
        <v>41</v>
      </c>
      <c r="AJ24" s="122"/>
      <c r="AK24" s="122"/>
      <c r="AL24" s="122"/>
      <c r="AM24" s="122"/>
      <c r="AN24" s="121"/>
      <c r="AO24" s="121" t="s">
        <v>114</v>
      </c>
      <c r="AP24" s="122"/>
      <c r="AQ24" s="291"/>
      <c r="AR24" s="291"/>
      <c r="AS24" s="291"/>
      <c r="AT24" s="291"/>
      <c r="AU24" s="228"/>
      <c r="AV24" s="228" t="s">
        <v>114</v>
      </c>
      <c r="AW24" s="122"/>
      <c r="AX24" s="228"/>
      <c r="AY24" s="228"/>
      <c r="AZ24" s="122"/>
      <c r="BA24" s="122"/>
      <c r="BB24" s="121"/>
      <c r="BC24" s="228"/>
      <c r="BD24" s="3"/>
      <c r="BE24" s="3"/>
      <c r="BF24" s="3"/>
      <c r="BG24" s="3"/>
      <c r="BH24" s="3"/>
      <c r="BI24" s="3"/>
    </row>
    <row r="25" spans="1:61">
      <c r="A25" s="20" t="s">
        <v>81</v>
      </c>
      <c r="B25" s="14" t="s">
        <v>105</v>
      </c>
      <c r="C25" s="50">
        <v>26.144895553588867</v>
      </c>
      <c r="D25" s="50">
        <v>26.787287712097168</v>
      </c>
      <c r="E25" s="50">
        <v>26.74198055267334</v>
      </c>
      <c r="F25" s="35">
        <f t="shared" si="1"/>
        <v>8.44720458984375</v>
      </c>
      <c r="G25" s="35">
        <f t="shared" si="1"/>
        <v>9.3579378128051758</v>
      </c>
      <c r="H25" s="35">
        <f t="shared" si="1"/>
        <v>8.7808523178100586</v>
      </c>
      <c r="I25" s="38">
        <f t="shared" si="2"/>
        <v>8.8619982401529942</v>
      </c>
      <c r="J25" s="35">
        <f t="shared" si="3"/>
        <v>0.15271737840440558</v>
      </c>
      <c r="K25" s="35">
        <f t="shared" si="3"/>
        <v>1.0634506013658314</v>
      </c>
      <c r="L25" s="35">
        <f t="shared" si="3"/>
        <v>0.48636510637071417</v>
      </c>
      <c r="M25" s="202">
        <f t="shared" si="4"/>
        <v>0.89955451614452997</v>
      </c>
      <c r="N25" s="203">
        <f t="shared" si="4"/>
        <v>0.47848625867624001</v>
      </c>
      <c r="O25" s="204">
        <f t="shared" si="4"/>
        <v>0.71382131847104946</v>
      </c>
      <c r="P25" s="42">
        <f t="shared" si="5"/>
        <v>0.69728736443060646</v>
      </c>
      <c r="Q25" s="42">
        <f t="shared" si="6"/>
        <v>0.211020492106819</v>
      </c>
      <c r="R25" s="103">
        <f t="shared" si="7"/>
        <v>3</v>
      </c>
      <c r="S25" s="35">
        <f t="shared" si="8"/>
        <v>0.69728736443060646</v>
      </c>
      <c r="T25" s="35">
        <f t="shared" si="9"/>
        <v>0.211020492106819</v>
      </c>
      <c r="U25" s="218">
        <f t="shared" si="10"/>
        <v>3</v>
      </c>
      <c r="W25" s="110" t="s">
        <v>5</v>
      </c>
      <c r="X25" s="110" t="s">
        <v>68</v>
      </c>
      <c r="Y25" s="290">
        <f>J26</f>
        <v>0.86617448594835089</v>
      </c>
      <c r="Z25" s="290">
        <f t="shared" si="0"/>
        <v>0.80454658204712381</v>
      </c>
      <c r="AB25" s="110" t="s">
        <v>5</v>
      </c>
      <c r="AC25" s="290">
        <f>J62</f>
        <v>7.2625291612413196</v>
      </c>
      <c r="AE25" s="110" t="s">
        <v>5</v>
      </c>
      <c r="AF25" s="290">
        <f>J97</f>
        <v>3.9925477769639759</v>
      </c>
      <c r="AH25" s="121" t="s">
        <v>1</v>
      </c>
      <c r="AI25" s="122">
        <v>0.38400000000000001</v>
      </c>
      <c r="AJ25" s="122"/>
      <c r="AK25" s="122"/>
      <c r="AL25" s="122"/>
      <c r="AM25" s="122"/>
      <c r="AN25" s="121"/>
      <c r="AO25" s="121" t="s">
        <v>115</v>
      </c>
      <c r="AP25" s="122" t="s">
        <v>116</v>
      </c>
      <c r="AQ25" s="122" t="s">
        <v>117</v>
      </c>
      <c r="AR25" s="122" t="s">
        <v>118</v>
      </c>
      <c r="AS25" s="122" t="s">
        <v>119</v>
      </c>
      <c r="AT25" s="291"/>
      <c r="AU25" s="173"/>
      <c r="AV25" s="228" t="s">
        <v>115</v>
      </c>
      <c r="AW25" s="122" t="s">
        <v>116</v>
      </c>
      <c r="AX25" s="122" t="s">
        <v>117</v>
      </c>
      <c r="AY25" s="122" t="s">
        <v>118</v>
      </c>
      <c r="AZ25" s="122" t="s">
        <v>119</v>
      </c>
      <c r="BA25" s="122"/>
      <c r="BB25" s="121"/>
      <c r="BC25" s="228"/>
      <c r="BD25" s="3"/>
      <c r="BE25" s="3"/>
      <c r="BF25" s="3"/>
      <c r="BG25" s="3"/>
      <c r="BH25" s="3"/>
      <c r="BI25" s="3"/>
    </row>
    <row r="26" spans="1:61">
      <c r="A26" s="21" t="s">
        <v>89</v>
      </c>
      <c r="B26" s="15" t="s">
        <v>105</v>
      </c>
      <c r="C26" s="51">
        <v>26.498794555664063</v>
      </c>
      <c r="D26" s="51">
        <v>28.461135864257813</v>
      </c>
      <c r="E26" s="51">
        <v>28.400074005126953</v>
      </c>
      <c r="F26" s="35">
        <f t="shared" si="1"/>
        <v>9.1606616973876953</v>
      </c>
      <c r="G26" s="35">
        <f t="shared" si="1"/>
        <v>9.5602626800537109</v>
      </c>
      <c r="H26" s="35">
        <f t="shared" si="1"/>
        <v>6.4155724843343087</v>
      </c>
      <c r="I26" s="38">
        <f t="shared" si="2"/>
        <v>8.3788322872585717</v>
      </c>
      <c r="J26" s="35">
        <f t="shared" si="3"/>
        <v>0.86617448594835089</v>
      </c>
      <c r="K26" s="35">
        <f t="shared" si="3"/>
        <v>1.2657754686143665</v>
      </c>
      <c r="L26" s="35">
        <f t="shared" si="3"/>
        <v>-1.8789147271050357</v>
      </c>
      <c r="M26" s="202">
        <f t="shared" si="4"/>
        <v>0.54859961470221275</v>
      </c>
      <c r="N26" s="203">
        <f t="shared" si="4"/>
        <v>0.41587576826801664</v>
      </c>
      <c r="O26" s="204">
        <f t="shared" si="4"/>
        <v>3.6779827848791307</v>
      </c>
      <c r="P26" s="42">
        <f t="shared" si="5"/>
        <v>1.5474860559497865</v>
      </c>
      <c r="Q26" s="42">
        <f t="shared" si="6"/>
        <v>1.8462573327781393</v>
      </c>
      <c r="R26" s="103">
        <f t="shared" si="7"/>
        <v>3</v>
      </c>
      <c r="S26" s="35">
        <f t="shared" si="8"/>
        <v>1.5474860559497865</v>
      </c>
      <c r="T26" s="35">
        <f t="shared" si="9"/>
        <v>1.8462573327781393</v>
      </c>
      <c r="U26" s="218">
        <f t="shared" si="10"/>
        <v>3</v>
      </c>
      <c r="W26" s="110" t="s">
        <v>5</v>
      </c>
      <c r="X26" s="110" t="s">
        <v>68</v>
      </c>
      <c r="Y26" s="290">
        <f>K26</f>
        <v>1.2657754686143665</v>
      </c>
      <c r="Z26" s="290">
        <f t="shared" si="0"/>
        <v>0.83094619780589685</v>
      </c>
      <c r="AB26" s="110" t="s">
        <v>5</v>
      </c>
      <c r="AC26" s="290">
        <f>K62</f>
        <v>13.204988267686632</v>
      </c>
      <c r="AE26" s="301" t="s">
        <v>5</v>
      </c>
      <c r="AF26" s="290">
        <f>K97</f>
        <v>7.6337182786729603</v>
      </c>
      <c r="AH26" s="121" t="s">
        <v>3</v>
      </c>
      <c r="AI26" s="122">
        <v>1.1639999999999999</v>
      </c>
      <c r="AJ26" s="122"/>
      <c r="AK26" s="122"/>
      <c r="AL26" s="122"/>
      <c r="AM26" s="122"/>
      <c r="AN26" s="173"/>
      <c r="AO26" s="115" t="s">
        <v>120</v>
      </c>
      <c r="AP26" s="116">
        <v>10.106999999999999</v>
      </c>
      <c r="AQ26" s="116">
        <v>12.092000000000001</v>
      </c>
      <c r="AR26" s="116" t="s">
        <v>90</v>
      </c>
      <c r="AS26" s="116" t="s">
        <v>121</v>
      </c>
      <c r="AT26" s="291"/>
      <c r="AU26" s="173"/>
      <c r="AV26" s="115" t="s">
        <v>120</v>
      </c>
      <c r="AW26" s="116">
        <v>9.52</v>
      </c>
      <c r="AX26" s="116">
        <v>11.455</v>
      </c>
      <c r="AY26" s="116" t="s">
        <v>90</v>
      </c>
      <c r="AZ26" s="116" t="s">
        <v>121</v>
      </c>
      <c r="BA26" s="122"/>
      <c r="BB26" s="121"/>
      <c r="BC26" s="228"/>
      <c r="BD26" s="3"/>
      <c r="BE26" s="3"/>
      <c r="BF26" s="3"/>
      <c r="BG26" s="3"/>
      <c r="BH26" s="3"/>
      <c r="BI26" s="3"/>
    </row>
    <row r="27" spans="1:61" ht="18.600000000000001" thickBot="1">
      <c r="A27" s="22" t="s">
        <v>91</v>
      </c>
      <c r="B27" s="17" t="s">
        <v>105</v>
      </c>
      <c r="C27" s="52">
        <v>26.885322570800781</v>
      </c>
      <c r="D27" s="52">
        <v>27.582328796386719</v>
      </c>
      <c r="E27" s="52">
        <v>27.699056625366211</v>
      </c>
      <c r="F27" s="41">
        <f t="shared" si="1"/>
        <v>8.9882926940917969</v>
      </c>
      <c r="G27" s="41">
        <f t="shared" si="1"/>
        <v>9.6197490692138672</v>
      </c>
      <c r="H27" s="41">
        <f t="shared" si="1"/>
        <v>8.1562074025471993</v>
      </c>
      <c r="I27" s="40">
        <f t="shared" si="2"/>
        <v>8.9214163886176205</v>
      </c>
      <c r="J27" s="41">
        <f t="shared" si="3"/>
        <v>0.69380548265245245</v>
      </c>
      <c r="K27" s="41">
        <f t="shared" si="3"/>
        <v>1.3252618577745228</v>
      </c>
      <c r="L27" s="41">
        <f t="shared" si="3"/>
        <v>-0.13827980889214508</v>
      </c>
      <c r="M27" s="205">
        <f t="shared" si="4"/>
        <v>0.61822097905118945</v>
      </c>
      <c r="N27" s="205">
        <f t="shared" si="4"/>
        <v>0.39907675178807361</v>
      </c>
      <c r="O27" s="206">
        <f t="shared" si="4"/>
        <v>1.1005920471134256</v>
      </c>
      <c r="P27" s="43">
        <f t="shared" si="5"/>
        <v>0.70596325931756299</v>
      </c>
      <c r="Q27" s="43">
        <f t="shared" si="6"/>
        <v>0.35889407657916428</v>
      </c>
      <c r="R27" s="105">
        <f t="shared" si="7"/>
        <v>3</v>
      </c>
      <c r="S27" s="41">
        <f t="shared" si="8"/>
        <v>0.70596325931756299</v>
      </c>
      <c r="T27" s="41">
        <f t="shared" si="9"/>
        <v>0.35889407657916428</v>
      </c>
      <c r="U27" s="219">
        <f t="shared" si="10"/>
        <v>3</v>
      </c>
      <c r="W27" s="292" t="s">
        <v>5</v>
      </c>
      <c r="X27" s="292" t="s">
        <v>68</v>
      </c>
      <c r="Y27" s="293">
        <f>L26</f>
        <v>-1.8789147271050357</v>
      </c>
      <c r="Z27" s="293">
        <f t="shared" si="0"/>
        <v>0.56001254672353495</v>
      </c>
      <c r="AB27" s="292" t="s">
        <v>5</v>
      </c>
      <c r="AC27" s="293">
        <f>L62</f>
        <v>3.7773025300767689</v>
      </c>
      <c r="AE27" s="292" t="s">
        <v>5</v>
      </c>
      <c r="AF27" s="293">
        <f>L97</f>
        <v>1.4275342093573666</v>
      </c>
      <c r="AH27" s="121" t="s">
        <v>5</v>
      </c>
      <c r="AI27" s="122">
        <v>0.76700000000000002</v>
      </c>
      <c r="AJ27" s="291"/>
      <c r="AK27" s="291"/>
      <c r="AL27" s="122"/>
      <c r="AM27" s="122"/>
      <c r="AN27" s="173"/>
      <c r="AO27" s="121" t="s">
        <v>122</v>
      </c>
      <c r="AP27" s="122">
        <v>5.4009999999999998</v>
      </c>
      <c r="AQ27" s="122">
        <v>6.4619999999999997</v>
      </c>
      <c r="AR27" s="122" t="s">
        <v>90</v>
      </c>
      <c r="AS27" s="122" t="s">
        <v>121</v>
      </c>
      <c r="AT27" s="291"/>
      <c r="AU27" s="228"/>
      <c r="AV27" s="121" t="s">
        <v>122</v>
      </c>
      <c r="AW27" s="122">
        <v>8.5419999999999998</v>
      </c>
      <c r="AX27" s="122">
        <v>10.278</v>
      </c>
      <c r="AY27" s="122" t="s">
        <v>90</v>
      </c>
      <c r="AZ27" s="122" t="s">
        <v>121</v>
      </c>
      <c r="BA27" s="122"/>
      <c r="BB27" s="121"/>
      <c r="BC27" s="228"/>
      <c r="BD27" s="3"/>
      <c r="BE27" s="3"/>
      <c r="BF27" s="3"/>
      <c r="BG27" s="3"/>
      <c r="BH27" s="3"/>
      <c r="BI27" s="3"/>
    </row>
    <row r="28" spans="1:61">
      <c r="A28" s="20" t="s">
        <v>92</v>
      </c>
      <c r="B28" s="14" t="s">
        <v>105</v>
      </c>
      <c r="C28" s="50">
        <v>32.148420333862305</v>
      </c>
      <c r="D28" s="50">
        <v>36.876686096191406</v>
      </c>
      <c r="E28" s="50">
        <v>35.190336227416992</v>
      </c>
      <c r="F28" s="35">
        <f t="shared" si="1"/>
        <v>15.27989387512207</v>
      </c>
      <c r="G28" s="35">
        <f t="shared" si="1"/>
        <v>18.2265625</v>
      </c>
      <c r="H28" s="35">
        <f t="shared" si="1"/>
        <v>17.319145202636719</v>
      </c>
      <c r="I28" s="38">
        <f t="shared" si="2"/>
        <v>16.941867192586262</v>
      </c>
      <c r="J28" s="35">
        <f t="shared" si="3"/>
        <v>6.9854066636827259</v>
      </c>
      <c r="K28" s="35">
        <f t="shared" si="3"/>
        <v>9.9320752885606556</v>
      </c>
      <c r="L28" s="35">
        <f t="shared" si="3"/>
        <v>9.0246579911973743</v>
      </c>
      <c r="M28" s="207">
        <f t="shared" si="4"/>
        <v>7.8919270532034451E-3</v>
      </c>
      <c r="N28" s="208">
        <f t="shared" si="4"/>
        <v>1.0236404026002309E-3</v>
      </c>
      <c r="O28" s="209">
        <f t="shared" si="4"/>
        <v>1.9200265937704909E-3</v>
      </c>
      <c r="P28" s="42">
        <f t="shared" si="5"/>
        <v>3.6118646831913887E-3</v>
      </c>
      <c r="Q28" s="42">
        <f t="shared" si="6"/>
        <v>3.7336413150335021E-3</v>
      </c>
      <c r="R28" s="103">
        <f t="shared" si="7"/>
        <v>3</v>
      </c>
      <c r="S28" s="299">
        <f t="shared" si="8"/>
        <v>3.6118646831913887E-3</v>
      </c>
      <c r="T28" s="299">
        <f t="shared" si="9"/>
        <v>3.7336413150335021E-3</v>
      </c>
      <c r="U28" s="218">
        <f t="shared" si="10"/>
        <v>3</v>
      </c>
      <c r="W28" s="110" t="s">
        <v>5</v>
      </c>
      <c r="X28" s="110" t="s">
        <v>82</v>
      </c>
      <c r="Y28" s="290">
        <f>J27</f>
        <v>0.69380548265245245</v>
      </c>
      <c r="Z28" s="290">
        <f t="shared" si="0"/>
        <v>0.79264418297354722</v>
      </c>
      <c r="AB28" s="110" t="s">
        <v>5</v>
      </c>
      <c r="AC28" s="290">
        <f>J63</f>
        <v>6.7671220567491321</v>
      </c>
      <c r="AE28" s="110" t="s">
        <v>5</v>
      </c>
      <c r="AF28" s="290">
        <f>J98</f>
        <v>4.925575998094347</v>
      </c>
      <c r="AH28" s="121" t="s">
        <v>7</v>
      </c>
      <c r="AI28" s="122">
        <v>1.121</v>
      </c>
      <c r="AJ28" s="291"/>
      <c r="AK28" s="291"/>
      <c r="AL28" s="122"/>
      <c r="AM28" s="122"/>
      <c r="AN28" s="121"/>
      <c r="AO28" s="117" t="s">
        <v>123</v>
      </c>
      <c r="AP28" s="118">
        <v>5.2110000000000003</v>
      </c>
      <c r="AQ28" s="118">
        <v>6.2350000000000003</v>
      </c>
      <c r="AR28" s="118" t="s">
        <v>90</v>
      </c>
      <c r="AS28" s="118" t="s">
        <v>121</v>
      </c>
      <c r="AT28" s="291"/>
      <c r="AU28" s="228"/>
      <c r="AV28" s="117" t="s">
        <v>123</v>
      </c>
      <c r="AW28" s="118">
        <v>7.6879999999999997</v>
      </c>
      <c r="AX28" s="118">
        <v>9.2509999999999994</v>
      </c>
      <c r="AY28" s="118" t="s">
        <v>90</v>
      </c>
      <c r="AZ28" s="118" t="s">
        <v>121</v>
      </c>
      <c r="BA28" s="122"/>
      <c r="BB28" s="121"/>
      <c r="BC28" s="228"/>
      <c r="BD28" s="3"/>
      <c r="BE28" s="3"/>
      <c r="BF28" s="3"/>
      <c r="BG28" s="3"/>
      <c r="BH28" s="3"/>
      <c r="BI28" s="3"/>
    </row>
    <row r="29" spans="1:61">
      <c r="A29" s="21" t="s">
        <v>94</v>
      </c>
      <c r="B29" s="15" t="s">
        <v>105</v>
      </c>
      <c r="C29" s="51">
        <v>32.569011688232422</v>
      </c>
      <c r="D29" s="51">
        <v>31.142251968383789</v>
      </c>
      <c r="E29" s="51">
        <v>33.884908676147461</v>
      </c>
      <c r="F29" s="35">
        <f t="shared" si="1"/>
        <v>14.509693145751953</v>
      </c>
      <c r="G29" s="35">
        <f t="shared" si="1"/>
        <v>13.446952819824219</v>
      </c>
      <c r="H29" s="35">
        <f t="shared" si="1"/>
        <v>16.712337493896484</v>
      </c>
      <c r="I29" s="38">
        <f t="shared" si="2"/>
        <v>14.889661153157553</v>
      </c>
      <c r="J29" s="35">
        <f t="shared" si="3"/>
        <v>6.2152059343126087</v>
      </c>
      <c r="K29" s="35">
        <f t="shared" si="3"/>
        <v>5.1524656083848743</v>
      </c>
      <c r="L29" s="35">
        <f t="shared" si="3"/>
        <v>8.41785028245714</v>
      </c>
      <c r="M29" s="207">
        <f t="shared" si="4"/>
        <v>1.3459737327935121E-2</v>
      </c>
      <c r="N29" s="208">
        <f t="shared" si="4"/>
        <v>2.8115984825360828E-2</v>
      </c>
      <c r="O29" s="209">
        <f t="shared" si="4"/>
        <v>2.9239811327570085E-3</v>
      </c>
      <c r="P29" s="42">
        <f t="shared" si="5"/>
        <v>1.4833234428684318E-2</v>
      </c>
      <c r="Q29" s="42">
        <f t="shared" si="6"/>
        <v>1.2652040674387906E-2</v>
      </c>
      <c r="R29" s="103">
        <f t="shared" si="7"/>
        <v>3</v>
      </c>
      <c r="S29" s="299">
        <f t="shared" si="8"/>
        <v>1.4833234428684318E-2</v>
      </c>
      <c r="T29" s="299">
        <f t="shared" si="9"/>
        <v>1.2652040674387906E-2</v>
      </c>
      <c r="U29" s="218">
        <f t="shared" si="10"/>
        <v>3</v>
      </c>
      <c r="W29" s="110" t="s">
        <v>5</v>
      </c>
      <c r="X29" s="110" t="s">
        <v>82</v>
      </c>
      <c r="Y29" s="290">
        <f>K27</f>
        <v>1.3252618577745228</v>
      </c>
      <c r="Z29" s="290">
        <f t="shared" si="0"/>
        <v>0.83474246006724195</v>
      </c>
      <c r="AB29" s="110" t="s">
        <v>5</v>
      </c>
      <c r="AC29" s="290">
        <f>K63</f>
        <v>6.1813237931993275</v>
      </c>
      <c r="AE29" s="110" t="s">
        <v>5</v>
      </c>
      <c r="AF29" s="290">
        <f>K98</f>
        <v>5.6596753862169056</v>
      </c>
      <c r="AH29" s="121" t="s">
        <v>9</v>
      </c>
      <c r="AI29" s="122">
        <v>0.55400000000000005</v>
      </c>
      <c r="AJ29" s="291"/>
      <c r="AK29" s="291"/>
      <c r="AL29" s="122"/>
      <c r="AM29" s="122"/>
      <c r="AN29" s="121"/>
      <c r="AO29" s="121" t="s">
        <v>124</v>
      </c>
      <c r="AP29" s="122">
        <v>0.72699999999999998</v>
      </c>
      <c r="AQ29" s="122">
        <v>0.86899999999999999</v>
      </c>
      <c r="AR29" s="122">
        <v>1</v>
      </c>
      <c r="AS29" s="122" t="s">
        <v>125</v>
      </c>
      <c r="AT29" s="291"/>
      <c r="AU29" s="228"/>
      <c r="AV29" s="121" t="s">
        <v>124</v>
      </c>
      <c r="AW29" s="122">
        <v>1.369</v>
      </c>
      <c r="AX29" s="122">
        <v>1.647</v>
      </c>
      <c r="AY29" s="122">
        <v>1</v>
      </c>
      <c r="AZ29" s="122" t="s">
        <v>125</v>
      </c>
      <c r="BA29" s="122"/>
      <c r="BB29" s="121"/>
      <c r="BC29" s="228"/>
      <c r="BD29" s="3"/>
      <c r="BE29" s="3"/>
      <c r="BF29" s="3"/>
      <c r="BG29" s="3"/>
      <c r="BH29" s="3"/>
      <c r="BI29" s="3"/>
    </row>
    <row r="30" spans="1:61" ht="18.600000000000001" thickBot="1">
      <c r="A30" s="22" t="s">
        <v>96</v>
      </c>
      <c r="B30" s="17" t="s">
        <v>105</v>
      </c>
      <c r="C30" s="52">
        <v>36.423351287841797</v>
      </c>
      <c r="D30" s="52">
        <v>36.841413497924805</v>
      </c>
      <c r="E30" s="52">
        <v>30.740774154663086</v>
      </c>
      <c r="F30" s="41">
        <f t="shared" si="1"/>
        <v>18.396640777587891</v>
      </c>
      <c r="G30" s="41">
        <f t="shared" si="1"/>
        <v>18.090402603149414</v>
      </c>
      <c r="H30" s="41">
        <f t="shared" si="1"/>
        <v>13.405416488647461</v>
      </c>
      <c r="I30" s="40">
        <f t="shared" si="2"/>
        <v>16.63081995646159</v>
      </c>
      <c r="J30" s="41">
        <f t="shared" si="3"/>
        <v>10.102153566148546</v>
      </c>
      <c r="K30" s="41">
        <f t="shared" si="3"/>
        <v>9.7959153917100696</v>
      </c>
      <c r="L30" s="41">
        <f t="shared" si="3"/>
        <v>5.1109292772081165</v>
      </c>
      <c r="M30" s="210">
        <f t="shared" si="4"/>
        <v>9.0980591450975782E-4</v>
      </c>
      <c r="N30" s="210">
        <f t="shared" si="4"/>
        <v>1.1249562479787106E-3</v>
      </c>
      <c r="O30" s="211">
        <f t="shared" si="4"/>
        <v>2.8937231710036745E-2</v>
      </c>
      <c r="P30" s="43">
        <f t="shared" si="5"/>
        <v>1.0323997957508406E-2</v>
      </c>
      <c r="Q30" s="43">
        <f t="shared" si="6"/>
        <v>1.6119892228584939E-2</v>
      </c>
      <c r="R30" s="105">
        <f t="shared" si="7"/>
        <v>3</v>
      </c>
      <c r="S30" s="300">
        <f t="shared" si="8"/>
        <v>1.0323997957508406E-2</v>
      </c>
      <c r="T30" s="300">
        <f t="shared" si="9"/>
        <v>1.6119892228584939E-2</v>
      </c>
      <c r="U30" s="219">
        <f t="shared" si="10"/>
        <v>3</v>
      </c>
      <c r="W30" s="292" t="s">
        <v>5</v>
      </c>
      <c r="X30" s="292" t="s">
        <v>82</v>
      </c>
      <c r="Y30" s="293">
        <f>L27</f>
        <v>-0.13827980889214508</v>
      </c>
      <c r="Z30" s="293">
        <f t="shared" si="0"/>
        <v>0.73009722622860118</v>
      </c>
      <c r="AB30" s="292" t="s">
        <v>5</v>
      </c>
      <c r="AC30" s="293">
        <f>L63</f>
        <v>5.8928888108995228</v>
      </c>
      <c r="AE30" s="292" t="s">
        <v>5</v>
      </c>
      <c r="AF30" s="293">
        <f>L98</f>
        <v>4.0479963090684681</v>
      </c>
      <c r="AH30" s="121" t="s">
        <v>126</v>
      </c>
      <c r="AI30" s="122"/>
      <c r="AJ30" s="291"/>
      <c r="AK30" s="291"/>
      <c r="AL30" s="122"/>
      <c r="AM30" s="122"/>
      <c r="AN30" s="121"/>
      <c r="AO30" s="115" t="s">
        <v>127</v>
      </c>
      <c r="AP30" s="116">
        <v>9.3800000000000008</v>
      </c>
      <c r="AQ30" s="116">
        <v>11.223000000000001</v>
      </c>
      <c r="AR30" s="116" t="s">
        <v>90</v>
      </c>
      <c r="AS30" s="116" t="s">
        <v>121</v>
      </c>
      <c r="AT30" s="291"/>
      <c r="AU30" s="228"/>
      <c r="AV30" s="115" t="s">
        <v>127</v>
      </c>
      <c r="AW30" s="116">
        <v>8.1509999999999998</v>
      </c>
      <c r="AX30" s="116">
        <v>9.8070000000000004</v>
      </c>
      <c r="AY30" s="116" t="s">
        <v>90</v>
      </c>
      <c r="AZ30" s="116" t="s">
        <v>121</v>
      </c>
      <c r="BA30" s="122"/>
      <c r="BB30" s="121"/>
      <c r="BC30" s="228"/>
      <c r="BD30" s="3"/>
      <c r="BE30" s="3"/>
      <c r="BF30" s="3"/>
      <c r="BG30" s="3"/>
      <c r="BH30" s="3"/>
      <c r="BI30" s="3"/>
    </row>
    <row r="31" spans="1:61">
      <c r="A31" s="20" t="s">
        <v>98</v>
      </c>
      <c r="B31" s="14" t="s">
        <v>105</v>
      </c>
      <c r="C31" s="50">
        <v>22.673282623291016</v>
      </c>
      <c r="D31" s="50">
        <v>22.776395797729492</v>
      </c>
      <c r="E31" s="50">
        <v>23.462661743164063</v>
      </c>
      <c r="F31" s="35">
        <f t="shared" si="1"/>
        <v>5.4840412139892578</v>
      </c>
      <c r="G31" s="35">
        <f t="shared" si="1"/>
        <v>4.8751811981201172</v>
      </c>
      <c r="H31" s="35">
        <f t="shared" si="1"/>
        <v>5.4225139617919922</v>
      </c>
      <c r="I31" s="35">
        <f t="shared" si="2"/>
        <v>5.260578791300456</v>
      </c>
      <c r="J31" s="35">
        <f t="shared" si="3"/>
        <v>-2.8104459974500866</v>
      </c>
      <c r="K31" s="35">
        <f t="shared" si="3"/>
        <v>-3.4193060133192272</v>
      </c>
      <c r="L31" s="35">
        <f t="shared" si="3"/>
        <v>-2.8719732496473522</v>
      </c>
      <c r="M31" s="202">
        <f t="shared" si="4"/>
        <v>7.0150140699581263</v>
      </c>
      <c r="N31" s="203">
        <f t="shared" si="4"/>
        <v>10.69827295754787</v>
      </c>
      <c r="O31" s="204">
        <f t="shared" si="4"/>
        <v>7.3206576046330234</v>
      </c>
      <c r="P31" s="42">
        <f t="shared" si="5"/>
        <v>8.3446482107130056</v>
      </c>
      <c r="Q31" s="42">
        <f t="shared" si="6"/>
        <v>2.0440197110735614</v>
      </c>
      <c r="R31" s="103">
        <f t="shared" si="7"/>
        <v>3</v>
      </c>
      <c r="S31" s="35">
        <f t="shared" si="8"/>
        <v>8.3446482107130056</v>
      </c>
      <c r="T31" s="35">
        <f t="shared" si="9"/>
        <v>2.0440197110735614</v>
      </c>
      <c r="U31" s="218">
        <f t="shared" si="10"/>
        <v>3</v>
      </c>
      <c r="W31" s="110" t="s">
        <v>7</v>
      </c>
      <c r="X31" s="110" t="s">
        <v>55</v>
      </c>
      <c r="Y31" s="290">
        <f>J28</f>
        <v>6.9854066636827259</v>
      </c>
      <c r="Z31" s="290">
        <f t="shared" si="0"/>
        <v>1.0967434493890398</v>
      </c>
      <c r="AB31" s="110" t="s">
        <v>7</v>
      </c>
      <c r="AC31" s="290">
        <f>J64</f>
        <v>9.5329873826768665</v>
      </c>
      <c r="AE31" s="110" t="s">
        <v>7</v>
      </c>
      <c r="AF31" s="290">
        <f>J99</f>
        <v>10.754173066880968</v>
      </c>
      <c r="AH31" s="121"/>
      <c r="AI31" s="122"/>
      <c r="AJ31" s="291"/>
      <c r="AK31" s="291"/>
      <c r="AL31" s="122"/>
      <c r="AM31" s="122"/>
      <c r="AN31" s="121"/>
      <c r="AO31" s="117" t="s">
        <v>128</v>
      </c>
      <c r="AP31" s="118">
        <v>4.6740000000000004</v>
      </c>
      <c r="AQ31" s="118">
        <v>5.5919999999999996</v>
      </c>
      <c r="AR31" s="118" t="s">
        <v>90</v>
      </c>
      <c r="AS31" s="118" t="s">
        <v>121</v>
      </c>
      <c r="AT31" s="291"/>
      <c r="AU31" s="228"/>
      <c r="AV31" s="117" t="s">
        <v>128</v>
      </c>
      <c r="AW31" s="118">
        <v>7.173</v>
      </c>
      <c r="AX31" s="118">
        <v>8.6310000000000002</v>
      </c>
      <c r="AY31" s="118" t="s">
        <v>90</v>
      </c>
      <c r="AZ31" s="118" t="s">
        <v>121</v>
      </c>
      <c r="BA31" s="122"/>
      <c r="BB31" s="173"/>
      <c r="BC31" s="228"/>
      <c r="BD31" s="3"/>
      <c r="BE31" s="3"/>
      <c r="BF31" s="3"/>
      <c r="BG31" s="3"/>
      <c r="BH31" s="3"/>
      <c r="BI31" s="3"/>
    </row>
    <row r="32" spans="1:61">
      <c r="A32" s="21" t="s">
        <v>99</v>
      </c>
      <c r="B32" s="15" t="s">
        <v>105</v>
      </c>
      <c r="C32" s="51">
        <v>25.202995300292969</v>
      </c>
      <c r="D32" s="51">
        <v>22.890594482421875</v>
      </c>
      <c r="E32" s="51">
        <v>24.087625503540039</v>
      </c>
      <c r="F32" s="35">
        <f t="shared" si="1"/>
        <v>7.532135009765625</v>
      </c>
      <c r="G32" s="35">
        <f t="shared" si="1"/>
        <v>5.6825637817382813</v>
      </c>
      <c r="H32" s="35">
        <f t="shared" si="1"/>
        <v>7.2387886047363281</v>
      </c>
      <c r="I32" s="36">
        <f t="shared" si="2"/>
        <v>6.8178291320800781</v>
      </c>
      <c r="J32" s="35">
        <f t="shared" si="3"/>
        <v>-0.76235220167371942</v>
      </c>
      <c r="K32" s="35">
        <f t="shared" si="3"/>
        <v>-2.6119234297010632</v>
      </c>
      <c r="L32" s="35">
        <f t="shared" si="3"/>
        <v>-1.0556986067030163</v>
      </c>
      <c r="M32" s="202">
        <f t="shared" si="4"/>
        <v>1.6962539811320267</v>
      </c>
      <c r="N32" s="203">
        <f t="shared" si="4"/>
        <v>6.1131816204730383</v>
      </c>
      <c r="O32" s="204">
        <f t="shared" si="4"/>
        <v>2.0787245588172407</v>
      </c>
      <c r="P32" s="42">
        <f t="shared" si="5"/>
        <v>3.2960533868074351</v>
      </c>
      <c r="Q32" s="42">
        <f t="shared" si="6"/>
        <v>2.4471880903162355</v>
      </c>
      <c r="R32" s="103">
        <f t="shared" si="7"/>
        <v>3</v>
      </c>
      <c r="S32" s="35">
        <f t="shared" si="8"/>
        <v>3.2960533868074351</v>
      </c>
      <c r="T32" s="35">
        <f t="shared" si="9"/>
        <v>2.4471880903162355</v>
      </c>
      <c r="U32" s="218">
        <f t="shared" si="10"/>
        <v>3</v>
      </c>
      <c r="W32" s="110" t="s">
        <v>7</v>
      </c>
      <c r="X32" s="110" t="s">
        <v>55</v>
      </c>
      <c r="Y32" s="290">
        <f>K28</f>
        <v>9.9320752885606556</v>
      </c>
      <c r="Z32" s="290">
        <f t="shared" si="0"/>
        <v>1.1887000454488188</v>
      </c>
      <c r="AB32" s="110" t="s">
        <v>7</v>
      </c>
      <c r="AC32" s="290">
        <f>K64</f>
        <v>14.619708802964952</v>
      </c>
      <c r="AE32" s="110" t="s">
        <v>7</v>
      </c>
      <c r="AF32" s="290">
        <f>K99</f>
        <v>14.615361955430773</v>
      </c>
      <c r="AH32" s="121" t="s">
        <v>129</v>
      </c>
      <c r="AI32" s="122"/>
      <c r="AJ32" s="291"/>
      <c r="AK32" s="291"/>
      <c r="AL32" s="122"/>
      <c r="AM32" s="122"/>
      <c r="AN32" s="121"/>
      <c r="AO32" s="121" t="s">
        <v>130</v>
      </c>
      <c r="AP32" s="122">
        <v>4.4850000000000003</v>
      </c>
      <c r="AQ32" s="122">
        <v>5.3650000000000002</v>
      </c>
      <c r="AR32" s="122" t="s">
        <v>90</v>
      </c>
      <c r="AS32" s="122" t="s">
        <v>121</v>
      </c>
      <c r="AT32" s="291"/>
      <c r="AU32" s="228"/>
      <c r="AV32" s="121" t="s">
        <v>130</v>
      </c>
      <c r="AW32" s="122">
        <v>6.319</v>
      </c>
      <c r="AX32" s="122">
        <v>7.6040000000000001</v>
      </c>
      <c r="AY32" s="122" t="s">
        <v>90</v>
      </c>
      <c r="AZ32" s="122" t="s">
        <v>121</v>
      </c>
      <c r="BA32" s="122"/>
      <c r="BB32" s="121"/>
      <c r="BC32" s="228"/>
      <c r="BD32" s="3"/>
      <c r="BE32" s="3"/>
      <c r="BF32" s="3"/>
      <c r="BG32" s="3"/>
      <c r="BH32" s="3"/>
      <c r="BI32" s="3"/>
    </row>
    <row r="33" spans="1:61" ht="18.600000000000001" thickBot="1">
      <c r="A33" s="22" t="s">
        <v>103</v>
      </c>
      <c r="B33" s="17" t="s">
        <v>105</v>
      </c>
      <c r="C33" s="52">
        <v>26.742131233215332</v>
      </c>
      <c r="D33" s="52">
        <v>24.504642486572266</v>
      </c>
      <c r="E33" s="52">
        <v>24.832174301147461</v>
      </c>
      <c r="F33" s="41">
        <f t="shared" si="1"/>
        <v>8.453791618347168</v>
      </c>
      <c r="G33" s="41">
        <f t="shared" si="1"/>
        <v>6.7451686859130859</v>
      </c>
      <c r="H33" s="41">
        <f t="shared" si="1"/>
        <v>7.4703598022460938</v>
      </c>
      <c r="I33" s="41">
        <f t="shared" si="2"/>
        <v>7.5564400355021162</v>
      </c>
      <c r="J33" s="41">
        <f t="shared" si="3"/>
        <v>0.15930440690782355</v>
      </c>
      <c r="K33" s="41">
        <f t="shared" si="3"/>
        <v>-1.5493185255262585</v>
      </c>
      <c r="L33" s="41">
        <f t="shared" si="3"/>
        <v>-0.82412740919325067</v>
      </c>
      <c r="M33" s="205">
        <f t="shared" si="4"/>
        <v>0.89545670987416959</v>
      </c>
      <c r="N33" s="205">
        <f t="shared" si="4"/>
        <v>2.9267885612979505</v>
      </c>
      <c r="O33" s="206">
        <f t="shared" si="4"/>
        <v>1.7704638778035948</v>
      </c>
      <c r="P33" s="43">
        <f t="shared" si="5"/>
        <v>1.8642363829919049</v>
      </c>
      <c r="Q33" s="43">
        <f t="shared" si="6"/>
        <v>1.0189073729732065</v>
      </c>
      <c r="R33" s="105">
        <f t="shared" si="7"/>
        <v>3</v>
      </c>
      <c r="S33" s="41">
        <f t="shared" si="8"/>
        <v>1.8642363829919049</v>
      </c>
      <c r="T33" s="41">
        <f t="shared" si="9"/>
        <v>1.0189073729732065</v>
      </c>
      <c r="U33" s="219">
        <f t="shared" si="10"/>
        <v>3</v>
      </c>
      <c r="W33" s="292" t="s">
        <v>7</v>
      </c>
      <c r="X33" s="292" t="s">
        <v>55</v>
      </c>
      <c r="Y33" s="293">
        <f>L28</f>
        <v>9.0246579911973743</v>
      </c>
      <c r="Z33" s="293">
        <f t="shared" si="0"/>
        <v>1.1623988460593588</v>
      </c>
      <c r="AB33" s="292" t="s">
        <v>7</v>
      </c>
      <c r="AC33" s="293">
        <f>L64</f>
        <v>12.330215242173937</v>
      </c>
      <c r="AE33" s="292" t="s">
        <v>7</v>
      </c>
      <c r="AF33" s="293">
        <f>L99</f>
        <v>14.866540696885851</v>
      </c>
      <c r="AH33" s="121" t="s">
        <v>113</v>
      </c>
      <c r="AI33" s="122" t="s">
        <v>41</v>
      </c>
      <c r="AJ33" s="291"/>
      <c r="AK33" s="291"/>
      <c r="AL33" s="122"/>
      <c r="AM33" s="122"/>
      <c r="AN33" s="121"/>
      <c r="AO33" s="119" t="s">
        <v>131</v>
      </c>
      <c r="AP33" s="120">
        <v>4.8959999999999999</v>
      </c>
      <c r="AQ33" s="120">
        <v>5.8570000000000002</v>
      </c>
      <c r="AR33" s="120" t="s">
        <v>90</v>
      </c>
      <c r="AS33" s="120" t="s">
        <v>121</v>
      </c>
      <c r="AT33" s="291"/>
      <c r="AU33" s="228"/>
      <c r="AV33" s="119" t="s">
        <v>131</v>
      </c>
      <c r="AW33" s="120">
        <v>1.831</v>
      </c>
      <c r="AX33" s="120">
        <v>2.2040000000000002</v>
      </c>
      <c r="AY33" s="120">
        <v>0.33400000000000002</v>
      </c>
      <c r="AZ33" s="120" t="s">
        <v>125</v>
      </c>
      <c r="BA33" s="122"/>
      <c r="BB33" s="173"/>
      <c r="BC33" s="228"/>
      <c r="BD33" s="3"/>
      <c r="BE33" s="3"/>
      <c r="BF33" s="3"/>
      <c r="BG33" s="3"/>
      <c r="BH33" s="3"/>
      <c r="BI33" s="3"/>
    </row>
    <row r="34" spans="1:61">
      <c r="W34" s="110" t="s">
        <v>7</v>
      </c>
      <c r="X34" s="110" t="s">
        <v>68</v>
      </c>
      <c r="Y34" s="290">
        <f>J29</f>
        <v>6.2152059343126087</v>
      </c>
      <c r="Z34" s="290">
        <f t="shared" si="0"/>
        <v>1.0691130774615316</v>
      </c>
      <c r="AB34" s="110" t="s">
        <v>7</v>
      </c>
      <c r="AC34" s="290">
        <f>J65</f>
        <v>12.525214936998156</v>
      </c>
      <c r="AE34" s="110" t="s">
        <v>7</v>
      </c>
      <c r="AF34" s="290">
        <f>J100</f>
        <v>12.951638963487413</v>
      </c>
      <c r="AH34" s="121" t="s">
        <v>55</v>
      </c>
      <c r="AI34" s="122">
        <v>0.84599999999999997</v>
      </c>
      <c r="AJ34" s="291"/>
      <c r="AK34" s="291"/>
      <c r="AL34" s="122"/>
      <c r="AM34" s="122"/>
      <c r="AN34" s="121"/>
      <c r="AO34" s="121" t="s">
        <v>132</v>
      </c>
      <c r="AP34" s="122">
        <v>0.19</v>
      </c>
      <c r="AQ34" s="122">
        <v>0.22700000000000001</v>
      </c>
      <c r="AR34" s="122">
        <v>1</v>
      </c>
      <c r="AS34" s="122" t="s">
        <v>125</v>
      </c>
      <c r="AT34" s="291"/>
      <c r="AU34" s="228"/>
      <c r="AV34" s="121" t="s">
        <v>132</v>
      </c>
      <c r="AW34" s="122">
        <v>0.85299999999999998</v>
      </c>
      <c r="AX34" s="122">
        <v>1.0269999999999999</v>
      </c>
      <c r="AY34" s="122">
        <v>1</v>
      </c>
      <c r="AZ34" s="122" t="s">
        <v>133</v>
      </c>
      <c r="BA34" s="122"/>
      <c r="BB34" s="121"/>
      <c r="BC34" s="228"/>
      <c r="BD34" s="3"/>
      <c r="BE34" s="3"/>
      <c r="BF34" s="3"/>
      <c r="BG34" s="3"/>
      <c r="BH34" s="3"/>
      <c r="BI34" s="3"/>
    </row>
    <row r="35" spans="1:61">
      <c r="W35" s="110" t="s">
        <v>7</v>
      </c>
      <c r="X35" s="110" t="s">
        <v>68</v>
      </c>
      <c r="Y35" s="290">
        <f>K29</f>
        <v>5.1524656083848743</v>
      </c>
      <c r="Z35" s="290">
        <f t="shared" si="0"/>
        <v>1.0278495039534563</v>
      </c>
      <c r="AB35" s="110" t="s">
        <v>7</v>
      </c>
      <c r="AC35" s="290">
        <f>K65</f>
        <v>10.70427491929796</v>
      </c>
      <c r="AE35" s="110" t="s">
        <v>7</v>
      </c>
      <c r="AF35" s="290">
        <f>K100</f>
        <v>11.311101701524523</v>
      </c>
      <c r="AH35" s="121" t="s">
        <v>68</v>
      </c>
      <c r="AI35" s="122">
        <v>0.78100000000000003</v>
      </c>
      <c r="AJ35" s="291"/>
      <c r="AK35" s="291"/>
      <c r="AL35" s="122"/>
      <c r="AM35" s="122"/>
      <c r="AN35" s="121"/>
      <c r="AO35" s="119" t="s">
        <v>134</v>
      </c>
      <c r="AP35" s="120">
        <v>4.7060000000000004</v>
      </c>
      <c r="AQ35" s="120">
        <v>5.63</v>
      </c>
      <c r="AR35" s="120" t="s">
        <v>90</v>
      </c>
      <c r="AS35" s="120" t="s">
        <v>121</v>
      </c>
      <c r="AT35" s="291"/>
      <c r="AU35" s="228"/>
      <c r="AV35" s="119" t="s">
        <v>134</v>
      </c>
      <c r="AW35" s="120">
        <v>0.97799999999999998</v>
      </c>
      <c r="AX35" s="120">
        <v>1.177</v>
      </c>
      <c r="AY35" s="120">
        <v>1</v>
      </c>
      <c r="AZ35" s="120" t="s">
        <v>133</v>
      </c>
      <c r="BA35" s="122"/>
      <c r="BB35" s="121"/>
      <c r="BC35" s="228"/>
      <c r="BD35" s="3"/>
      <c r="BE35" s="3"/>
      <c r="BF35" s="3"/>
      <c r="BG35" s="3"/>
      <c r="BH35" s="3"/>
      <c r="BI35" s="3"/>
    </row>
    <row r="36" spans="1:61">
      <c r="W36" s="292" t="s">
        <v>7</v>
      </c>
      <c r="X36" s="292" t="s">
        <v>68</v>
      </c>
      <c r="Y36" s="293">
        <f>L29</f>
        <v>8.41785028245714</v>
      </c>
      <c r="Z36" s="293">
        <f t="shared" si="0"/>
        <v>1.1438778585673364</v>
      </c>
      <c r="AB36" s="292" t="s">
        <v>7</v>
      </c>
      <c r="AC36" s="293">
        <f>L65</f>
        <v>9.7637498643663196</v>
      </c>
      <c r="AE36" s="292" t="s">
        <v>7</v>
      </c>
      <c r="AF36" s="293">
        <f>L100</f>
        <v>10.179191377427843</v>
      </c>
      <c r="AH36" s="121" t="s">
        <v>82</v>
      </c>
      <c r="AI36" s="122">
        <v>0.76700000000000002</v>
      </c>
      <c r="AJ36" s="291"/>
      <c r="AK36" s="291"/>
      <c r="AL36" s="122"/>
      <c r="AM36" s="122"/>
      <c r="AN36" s="121"/>
      <c r="AO36" s="121"/>
      <c r="AP36" s="122"/>
      <c r="AQ36" s="291"/>
      <c r="AR36" s="291"/>
      <c r="AS36" s="291"/>
      <c r="AT36" s="291"/>
      <c r="AU36" s="228"/>
      <c r="AV36" s="121"/>
      <c r="AW36" s="122"/>
      <c r="AX36" s="122"/>
      <c r="AY36" s="122"/>
      <c r="AZ36" s="122"/>
      <c r="BA36" s="122"/>
      <c r="BB36" s="121"/>
      <c r="BC36" s="228"/>
      <c r="BD36" s="3"/>
      <c r="BE36" s="3"/>
      <c r="BF36" s="3"/>
      <c r="BG36" s="3"/>
      <c r="BH36" s="3"/>
      <c r="BI36" s="3"/>
    </row>
    <row r="37" spans="1:61">
      <c r="A37" s="370" t="s">
        <v>11</v>
      </c>
      <c r="B37" s="371"/>
      <c r="C37" s="371"/>
      <c r="D37" s="371"/>
      <c r="E37" s="372"/>
      <c r="F37" s="370" t="s">
        <v>12</v>
      </c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2"/>
      <c r="W37" s="110" t="s">
        <v>7</v>
      </c>
      <c r="X37" s="110" t="s">
        <v>82</v>
      </c>
      <c r="Y37" s="290">
        <f>J30</f>
        <v>10.102153566148546</v>
      </c>
      <c r="Z37" s="290">
        <f t="shared" si="0"/>
        <v>1.1934572556177112</v>
      </c>
      <c r="AB37" s="110" t="s">
        <v>7</v>
      </c>
      <c r="AC37" s="290">
        <f>J66</f>
        <v>13.653388765123156</v>
      </c>
      <c r="AE37" s="110" t="s">
        <v>7</v>
      </c>
      <c r="AF37" s="290">
        <f>J101</f>
        <v>10.171088960435656</v>
      </c>
      <c r="AH37" s="121" t="s">
        <v>135</v>
      </c>
      <c r="AI37" s="122"/>
      <c r="AJ37" s="291"/>
      <c r="AK37" s="291"/>
      <c r="AL37" s="122"/>
      <c r="AM37" s="122"/>
      <c r="AN37" s="121"/>
      <c r="AO37" s="121"/>
      <c r="AP37" s="122"/>
      <c r="AQ37" s="291"/>
      <c r="AR37" s="291"/>
      <c r="AS37" s="291"/>
      <c r="AT37" s="291"/>
      <c r="AU37" s="228"/>
      <c r="AV37" s="228" t="s">
        <v>136</v>
      </c>
      <c r="AW37" s="122"/>
      <c r="AX37" s="228"/>
      <c r="AY37" s="228"/>
      <c r="AZ37" s="122"/>
      <c r="BA37" s="122"/>
      <c r="BB37" s="173" t="s">
        <v>101</v>
      </c>
      <c r="BC37" s="228"/>
      <c r="BD37" s="3"/>
      <c r="BE37" s="3"/>
      <c r="BF37" s="3"/>
      <c r="BG37" s="3"/>
      <c r="BH37" s="3"/>
      <c r="BI37" s="3"/>
    </row>
    <row r="38" spans="1:61">
      <c r="A38" s="145" t="s">
        <v>137</v>
      </c>
      <c r="B38" s="146"/>
      <c r="C38" s="146"/>
      <c r="D38" s="146"/>
      <c r="E38" s="147"/>
      <c r="F38" s="148"/>
      <c r="G38" s="148"/>
      <c r="H38" s="148"/>
      <c r="I38" s="148"/>
      <c r="J38" s="149" t="s">
        <v>17</v>
      </c>
      <c r="K38" s="150"/>
      <c r="L38" s="151"/>
      <c r="M38" s="373" t="s">
        <v>138</v>
      </c>
      <c r="N38" s="374"/>
      <c r="O38" s="374"/>
      <c r="P38" s="374"/>
      <c r="Q38" s="374"/>
      <c r="R38" s="374"/>
      <c r="S38" s="374"/>
      <c r="T38" s="374"/>
      <c r="U38" s="375"/>
      <c r="W38" s="110" t="s">
        <v>7</v>
      </c>
      <c r="X38" s="110" t="s">
        <v>82</v>
      </c>
      <c r="Y38" s="290">
        <f>K30</f>
        <v>9.7959153917100696</v>
      </c>
      <c r="Z38" s="290">
        <f t="shared" si="0"/>
        <v>1.1848536382059183</v>
      </c>
      <c r="AB38" s="110" t="s">
        <v>7</v>
      </c>
      <c r="AC38" s="290">
        <f>K66</f>
        <v>13.140573289659288</v>
      </c>
      <c r="AE38" s="110" t="s">
        <v>7</v>
      </c>
      <c r="AF38" s="290">
        <f>K101</f>
        <v>12.932706620958117</v>
      </c>
      <c r="AH38" s="121"/>
      <c r="AI38" s="122"/>
      <c r="AJ38" s="291"/>
      <c r="AK38" s="291"/>
      <c r="AL38" s="122"/>
      <c r="AM38" s="122"/>
      <c r="AN38" s="173"/>
      <c r="AO38" s="121"/>
      <c r="AP38" s="122"/>
      <c r="AQ38" s="291"/>
      <c r="AR38" s="291"/>
      <c r="AS38" s="291"/>
      <c r="AT38" s="291"/>
      <c r="AU38" s="228"/>
      <c r="AV38" s="121"/>
      <c r="AW38" s="122"/>
      <c r="AX38" s="122"/>
      <c r="AY38" s="122"/>
      <c r="AZ38" s="122"/>
      <c r="BA38" s="122"/>
      <c r="BB38" s="121"/>
      <c r="BC38" s="228"/>
      <c r="BD38" s="3"/>
      <c r="BE38" s="3"/>
      <c r="BF38" s="3"/>
      <c r="BG38" s="3"/>
      <c r="BH38" s="3"/>
      <c r="BI38" s="3"/>
    </row>
    <row r="39" spans="1:61" ht="18.600000000000001" thickBot="1">
      <c r="A39" s="126" t="s">
        <v>23</v>
      </c>
      <c r="B39" s="18" t="s">
        <v>24</v>
      </c>
      <c r="C39" s="34" t="s">
        <v>25</v>
      </c>
      <c r="D39" s="34" t="s">
        <v>26</v>
      </c>
      <c r="E39" s="34" t="s">
        <v>27</v>
      </c>
      <c r="F39" s="44" t="s">
        <v>28</v>
      </c>
      <c r="G39" s="44" t="s">
        <v>29</v>
      </c>
      <c r="H39" s="44" t="s">
        <v>30</v>
      </c>
      <c r="I39" s="44" t="s">
        <v>31</v>
      </c>
      <c r="J39" s="131" t="s">
        <v>32</v>
      </c>
      <c r="K39" s="131" t="s">
        <v>33</v>
      </c>
      <c r="L39" s="131" t="s">
        <v>34</v>
      </c>
      <c r="M39" s="130" t="s">
        <v>35</v>
      </c>
      <c r="N39" s="130" t="s">
        <v>36</v>
      </c>
      <c r="O39" s="130" t="s">
        <v>37</v>
      </c>
      <c r="P39" s="106" t="s">
        <v>38</v>
      </c>
      <c r="Q39" s="106" t="s">
        <v>39</v>
      </c>
      <c r="R39" s="106" t="s">
        <v>40</v>
      </c>
      <c r="S39" s="226" t="s">
        <v>41</v>
      </c>
      <c r="T39" s="226" t="s">
        <v>42</v>
      </c>
      <c r="U39" s="227" t="s">
        <v>43</v>
      </c>
      <c r="W39" s="292" t="s">
        <v>7</v>
      </c>
      <c r="X39" s="292" t="s">
        <v>82</v>
      </c>
      <c r="Y39" s="293">
        <f>L30</f>
        <v>5.1109292772081165</v>
      </c>
      <c r="Z39" s="293">
        <f t="shared" si="0"/>
        <v>1.0261543457164488</v>
      </c>
      <c r="AB39" s="292" t="s">
        <v>7</v>
      </c>
      <c r="AC39" s="293">
        <f>L66</f>
        <v>10.165406968858507</v>
      </c>
      <c r="AE39" s="292" t="s">
        <v>7</v>
      </c>
      <c r="AF39" s="293">
        <f>L101</f>
        <v>8.1017263200547962</v>
      </c>
      <c r="AH39" s="121" t="s">
        <v>139</v>
      </c>
      <c r="AI39" s="122"/>
      <c r="AJ39" s="291"/>
      <c r="AK39" s="291"/>
      <c r="AL39" s="122"/>
      <c r="AM39" s="122"/>
      <c r="AN39" s="121"/>
      <c r="AO39" s="121"/>
      <c r="AP39" s="122"/>
      <c r="AQ39" s="291"/>
      <c r="AR39" s="291"/>
      <c r="AS39" s="291"/>
      <c r="AT39" s="291"/>
      <c r="AU39" s="228"/>
      <c r="AV39" s="121"/>
      <c r="AW39" s="122"/>
      <c r="AX39" s="122"/>
      <c r="AY39" s="122"/>
      <c r="AZ39" s="122"/>
      <c r="BA39" s="122"/>
      <c r="BB39" s="173" t="s">
        <v>101</v>
      </c>
      <c r="BC39" s="228"/>
      <c r="BD39" s="3"/>
      <c r="BE39" s="3"/>
      <c r="BF39" s="3"/>
      <c r="BG39" s="3"/>
      <c r="BH39" s="3"/>
      <c r="BI39" s="3"/>
    </row>
    <row r="40" spans="1:61">
      <c r="A40" s="20" t="s">
        <v>53</v>
      </c>
      <c r="B40" s="14" t="s">
        <v>54</v>
      </c>
      <c r="C40" s="45">
        <v>18.535186767578125</v>
      </c>
      <c r="D40" s="45">
        <v>17.248150825500488</v>
      </c>
      <c r="E40" s="50">
        <v>17.065979957580566</v>
      </c>
      <c r="F40" s="35"/>
      <c r="G40" s="35"/>
      <c r="H40" s="35"/>
      <c r="I40" s="35"/>
      <c r="J40" s="35"/>
      <c r="K40" s="46"/>
      <c r="L40" s="46"/>
      <c r="M40" s="29"/>
      <c r="N40" s="29"/>
      <c r="O40" s="24"/>
      <c r="P40" s="24"/>
      <c r="Q40" s="24"/>
      <c r="R40" s="103"/>
      <c r="S40" s="29"/>
      <c r="T40" s="29"/>
      <c r="U40" s="222"/>
      <c r="W40" s="110" t="s">
        <v>9</v>
      </c>
      <c r="X40" s="110" t="s">
        <v>55</v>
      </c>
      <c r="Y40" s="290">
        <f>J31</f>
        <v>-2.8104459974500866</v>
      </c>
      <c r="Z40" s="290">
        <f t="shared" si="0"/>
        <v>0.43125987038340768</v>
      </c>
      <c r="AB40" s="110" t="s">
        <v>9</v>
      </c>
      <c r="AC40" s="290">
        <f>J67</f>
        <v>6.3782556321885853</v>
      </c>
      <c r="AE40" s="110" t="s">
        <v>9</v>
      </c>
      <c r="AF40" s="290">
        <f>J102</f>
        <v>5.6283872392442493</v>
      </c>
      <c r="AH40" s="121" t="s">
        <v>113</v>
      </c>
      <c r="AI40" s="122" t="s">
        <v>41</v>
      </c>
      <c r="AJ40" s="291"/>
      <c r="AK40" s="291"/>
      <c r="AL40" s="122"/>
      <c r="AM40" s="122"/>
      <c r="AN40" s="121"/>
      <c r="AO40" s="121"/>
      <c r="AP40" s="122"/>
      <c r="AQ40" s="291"/>
      <c r="AR40" s="291"/>
      <c r="AS40" s="291"/>
      <c r="AT40" s="291"/>
      <c r="AU40" s="228"/>
      <c r="AV40" s="121"/>
      <c r="AW40" s="122"/>
      <c r="AX40" s="122"/>
      <c r="AY40" s="122"/>
      <c r="AZ40" s="122"/>
      <c r="BA40" s="122"/>
      <c r="BB40" s="121"/>
      <c r="BC40" s="228"/>
      <c r="BD40" s="3"/>
      <c r="BE40" s="3"/>
      <c r="BF40" s="3"/>
      <c r="BG40" s="3"/>
      <c r="BH40" s="3"/>
      <c r="BI40" s="3"/>
    </row>
    <row r="41" spans="1:61">
      <c r="A41" s="21" t="s">
        <v>57</v>
      </c>
      <c r="B41" s="15" t="s">
        <v>54</v>
      </c>
      <c r="C41" s="47">
        <v>15.939095497131348</v>
      </c>
      <c r="D41" s="47">
        <v>15.557205200195313</v>
      </c>
      <c r="E41" s="51">
        <v>17.210739135742099</v>
      </c>
      <c r="F41" s="37"/>
      <c r="G41" s="37"/>
      <c r="H41" s="37"/>
      <c r="I41" s="36"/>
      <c r="J41" s="36"/>
      <c r="K41" s="46"/>
      <c r="L41" s="46"/>
      <c r="M41" s="30"/>
      <c r="N41" s="30"/>
      <c r="O41" s="16"/>
      <c r="P41" s="16"/>
      <c r="Q41" s="16"/>
      <c r="R41" s="104"/>
      <c r="S41" s="30"/>
      <c r="T41" s="30"/>
      <c r="U41" s="216"/>
      <c r="W41" s="110" t="s">
        <v>9</v>
      </c>
      <c r="X41" s="110" t="s">
        <v>55</v>
      </c>
      <c r="Y41" s="290">
        <f>K31</f>
        <v>-3.4193060133192272</v>
      </c>
      <c r="Z41" s="290">
        <f t="shared" si="0"/>
        <v>0.3202489577888637</v>
      </c>
      <c r="AB41" s="110" t="s">
        <v>9</v>
      </c>
      <c r="AC41" s="290">
        <f>K67</f>
        <v>6.7397716310289173</v>
      </c>
      <c r="AE41" s="110" t="s">
        <v>9</v>
      </c>
      <c r="AF41" s="290">
        <f>K102</f>
        <v>5.9538219239976673</v>
      </c>
      <c r="AH41" s="121" t="s">
        <v>140</v>
      </c>
      <c r="AI41" s="122">
        <v>0.73899999999999999</v>
      </c>
      <c r="AJ41" s="291"/>
      <c r="AK41" s="291"/>
      <c r="AL41" s="122"/>
      <c r="AM41" s="122"/>
      <c r="AN41" s="121"/>
      <c r="AO41" s="121"/>
      <c r="AP41" s="122"/>
      <c r="AQ41" s="291"/>
      <c r="AR41" s="291"/>
      <c r="AS41" s="291"/>
      <c r="AT41" s="291"/>
      <c r="AU41" s="228"/>
      <c r="AV41" s="121"/>
      <c r="AW41" s="122"/>
      <c r="AX41" s="122"/>
      <c r="AY41" s="122"/>
      <c r="AZ41" s="122"/>
      <c r="BA41" s="122"/>
      <c r="BB41" s="121"/>
      <c r="BC41" s="228"/>
      <c r="BD41" s="3"/>
      <c r="BE41" s="3"/>
      <c r="BF41" s="3"/>
      <c r="BG41" s="3"/>
      <c r="BH41" s="3"/>
      <c r="BI41" s="3"/>
    </row>
    <row r="42" spans="1:61">
      <c r="A42" s="21" t="s">
        <v>61</v>
      </c>
      <c r="B42" s="15" t="s">
        <v>54</v>
      </c>
      <c r="C42" s="47">
        <v>17.804449081420898</v>
      </c>
      <c r="D42" s="47">
        <v>17.45930290222168</v>
      </c>
      <c r="E42" s="51">
        <v>17.256341934204102</v>
      </c>
      <c r="F42" s="37"/>
      <c r="G42" s="37"/>
      <c r="H42" s="37"/>
      <c r="I42" s="36"/>
      <c r="J42" s="36"/>
      <c r="K42" s="46"/>
      <c r="L42" s="46"/>
      <c r="M42" s="30"/>
      <c r="N42" s="30"/>
      <c r="O42" s="16"/>
      <c r="P42" s="16"/>
      <c r="Q42" s="16"/>
      <c r="R42" s="104"/>
      <c r="S42" s="30"/>
      <c r="T42" s="30"/>
      <c r="U42" s="216"/>
      <c r="W42" s="292" t="s">
        <v>9</v>
      </c>
      <c r="X42" s="292" t="s">
        <v>55</v>
      </c>
      <c r="Y42" s="293">
        <f>L31</f>
        <v>-2.8719732496473522</v>
      </c>
      <c r="Z42" s="293">
        <f t="shared" si="0"/>
        <v>0.4212462960064387</v>
      </c>
      <c r="AB42" s="292" t="s">
        <v>9</v>
      </c>
      <c r="AC42" s="293">
        <f>L67</f>
        <v>7.1934373643663196</v>
      </c>
      <c r="AE42" s="292" t="s">
        <v>9</v>
      </c>
      <c r="AF42" s="293">
        <f>L102</f>
        <v>6.0319764879014759</v>
      </c>
      <c r="AH42" s="121" t="s">
        <v>141</v>
      </c>
      <c r="AI42" s="122">
        <v>0.26200000000000001</v>
      </c>
      <c r="AJ42" s="291"/>
      <c r="AK42" s="291"/>
      <c r="AL42" s="122"/>
      <c r="AM42" s="122"/>
      <c r="AN42" s="121"/>
      <c r="AO42" s="121"/>
      <c r="AP42" s="122"/>
      <c r="AQ42" s="291"/>
      <c r="AR42" s="291"/>
      <c r="AS42" s="291"/>
      <c r="AT42" s="291"/>
      <c r="AU42" s="228"/>
      <c r="AV42" s="121"/>
      <c r="AW42" s="122"/>
      <c r="AX42" s="122"/>
      <c r="AY42" s="122"/>
      <c r="AZ42" s="122"/>
      <c r="BA42" s="122"/>
      <c r="BB42" s="121"/>
      <c r="BC42" s="228"/>
      <c r="BD42" s="3"/>
      <c r="BE42" s="3"/>
      <c r="BF42" s="3"/>
      <c r="BG42" s="3"/>
      <c r="BH42" s="3"/>
      <c r="BI42" s="3"/>
    </row>
    <row r="43" spans="1:61">
      <c r="A43" s="21" t="s">
        <v>67</v>
      </c>
      <c r="B43" s="15" t="s">
        <v>54</v>
      </c>
      <c r="C43" s="47">
        <v>18.382217407226562</v>
      </c>
      <c r="D43" s="47">
        <v>17.914957046508789</v>
      </c>
      <c r="E43" s="51">
        <v>18.349957148234051</v>
      </c>
      <c r="F43" s="37"/>
      <c r="G43" s="37"/>
      <c r="H43" s="37"/>
      <c r="I43" s="36"/>
      <c r="J43" s="36"/>
      <c r="K43" s="46"/>
      <c r="L43" s="46"/>
      <c r="M43" s="30"/>
      <c r="N43" s="30"/>
      <c r="O43" s="16"/>
      <c r="P43" s="16"/>
      <c r="Q43" s="16"/>
      <c r="R43" s="104"/>
      <c r="S43" s="30"/>
      <c r="T43" s="30"/>
      <c r="U43" s="216"/>
      <c r="V43" s="1"/>
      <c r="W43" s="110" t="s">
        <v>9</v>
      </c>
      <c r="X43" s="110" t="s">
        <v>68</v>
      </c>
      <c r="Y43" s="290">
        <f>J32</f>
        <v>-0.76235220167371942</v>
      </c>
      <c r="Z43" s="290">
        <f t="shared" si="0"/>
        <v>0.67646021352727725</v>
      </c>
      <c r="AB43" s="110" t="s">
        <v>9</v>
      </c>
      <c r="AC43" s="290">
        <f>J68</f>
        <v>6.8435666826036243</v>
      </c>
      <c r="AE43" s="110" t="s">
        <v>9</v>
      </c>
      <c r="AF43" s="290">
        <f>J103</f>
        <v>3.5699317720201282</v>
      </c>
      <c r="AH43" s="121" t="s">
        <v>142</v>
      </c>
      <c r="AI43" s="291">
        <v>0.152</v>
      </c>
      <c r="AJ43" s="291"/>
      <c r="AK43" s="291"/>
      <c r="AL43" s="122"/>
      <c r="AM43" s="122"/>
      <c r="AN43" s="121"/>
      <c r="AO43" s="121"/>
      <c r="AP43" s="122"/>
      <c r="AQ43" s="291"/>
      <c r="AR43" s="291"/>
      <c r="AS43" s="291"/>
      <c r="AT43" s="291"/>
      <c r="AU43" s="228"/>
      <c r="AV43" s="121"/>
      <c r="AW43" s="122"/>
      <c r="AX43" s="122"/>
      <c r="AY43" s="122"/>
      <c r="AZ43" s="122"/>
      <c r="BA43" s="122"/>
      <c r="BB43" s="121"/>
      <c r="BC43" s="228"/>
      <c r="BD43" s="3"/>
      <c r="BE43" s="3"/>
      <c r="BF43" s="3"/>
      <c r="BG43" s="3"/>
      <c r="BH43" s="3"/>
      <c r="BI43" s="3"/>
    </row>
    <row r="44" spans="1:61">
      <c r="A44" s="21" t="s">
        <v>73</v>
      </c>
      <c r="B44" s="15" t="s">
        <v>54</v>
      </c>
      <c r="C44" s="47">
        <v>18.959793090820312</v>
      </c>
      <c r="D44" s="47">
        <v>17.148689270019499</v>
      </c>
      <c r="E44" s="51">
        <v>17.82505989074707</v>
      </c>
      <c r="F44" s="37"/>
      <c r="G44" s="37"/>
      <c r="H44" s="37"/>
      <c r="I44" s="36"/>
      <c r="J44" s="36"/>
      <c r="K44" s="46"/>
      <c r="L44" s="46"/>
      <c r="M44" s="30"/>
      <c r="N44" s="30"/>
      <c r="O44" s="16"/>
      <c r="P44" s="16"/>
      <c r="Q44" s="16"/>
      <c r="R44" s="104"/>
      <c r="S44" s="30"/>
      <c r="T44" s="30"/>
      <c r="U44" s="216"/>
      <c r="V44" s="1"/>
      <c r="W44" s="110" t="s">
        <v>9</v>
      </c>
      <c r="X44" s="110" t="s">
        <v>68</v>
      </c>
      <c r="Y44" s="290">
        <f>K32</f>
        <v>-2.6119234297010632</v>
      </c>
      <c r="Z44" s="290">
        <f t="shared" si="0"/>
        <v>0.46207990891548911</v>
      </c>
      <c r="AB44" s="110" t="s">
        <v>9</v>
      </c>
      <c r="AC44" s="290">
        <f>K68</f>
        <v>7.3628137376573353</v>
      </c>
      <c r="AE44" s="110" t="s">
        <v>9</v>
      </c>
      <c r="AF44" s="290">
        <f>K103</f>
        <v>4.65600946214464</v>
      </c>
      <c r="AH44" s="121" t="s">
        <v>143</v>
      </c>
      <c r="AI44" s="291">
        <v>1.1679999999999999</v>
      </c>
      <c r="AJ44" s="291"/>
      <c r="AK44" s="291"/>
      <c r="AL44" s="122"/>
      <c r="AM44" s="122"/>
      <c r="AN44" s="121"/>
      <c r="AO44" s="121"/>
      <c r="AP44" s="122"/>
      <c r="AQ44" s="291"/>
      <c r="AR44" s="291"/>
      <c r="AS44" s="291"/>
      <c r="AT44" s="291"/>
      <c r="AU44" s="228"/>
      <c r="AV44" s="121"/>
      <c r="AW44" s="122"/>
      <c r="AX44" s="122"/>
      <c r="AY44" s="122"/>
      <c r="AZ44" s="122"/>
      <c r="BA44" s="122"/>
      <c r="BB44" s="121"/>
      <c r="BC44" s="228"/>
      <c r="BD44" s="3"/>
      <c r="BE44" s="3"/>
      <c r="BF44" s="3"/>
      <c r="BG44" s="3"/>
      <c r="BH44" s="3"/>
      <c r="BI44" s="3"/>
    </row>
    <row r="45" spans="1:61">
      <c r="A45" s="21" t="s">
        <v>75</v>
      </c>
      <c r="B45" s="15" t="s">
        <v>54</v>
      </c>
      <c r="C45" s="47">
        <v>17.445962905883789</v>
      </c>
      <c r="D45" s="47">
        <v>17.503740310668945</v>
      </c>
      <c r="E45" s="51">
        <v>17.705221176147461</v>
      </c>
      <c r="F45" s="37"/>
      <c r="G45" s="37"/>
      <c r="H45" s="37"/>
      <c r="I45" s="36"/>
      <c r="J45" s="36"/>
      <c r="K45" s="46"/>
      <c r="L45" s="46"/>
      <c r="M45" s="30"/>
      <c r="N45" s="30"/>
      <c r="O45" s="16"/>
      <c r="P45" s="16"/>
      <c r="Q45" s="16"/>
      <c r="R45" s="104"/>
      <c r="S45" s="30"/>
      <c r="T45" s="30"/>
      <c r="U45" s="216"/>
      <c r="V45" s="1"/>
      <c r="W45" s="292" t="s">
        <v>9</v>
      </c>
      <c r="X45" s="292" t="s">
        <v>68</v>
      </c>
      <c r="Y45" s="293">
        <f>L32</f>
        <v>-1.0556986067030163</v>
      </c>
      <c r="Z45" s="293">
        <f t="shared" si="0"/>
        <v>0.64876011560112634</v>
      </c>
      <c r="AB45" s="292" t="s">
        <v>9</v>
      </c>
      <c r="AC45" s="293">
        <f>L68</f>
        <v>7.4268090989854603</v>
      </c>
      <c r="AE45" s="292" t="s">
        <v>9</v>
      </c>
      <c r="AF45" s="293">
        <f>L103</f>
        <v>4.5361011293199329</v>
      </c>
      <c r="AH45" s="121" t="s">
        <v>144</v>
      </c>
      <c r="AI45" s="291">
        <v>1.2370000000000001</v>
      </c>
      <c r="AJ45" s="291"/>
      <c r="AK45" s="291"/>
      <c r="AL45" s="122"/>
      <c r="AM45" s="122"/>
      <c r="AN45" s="121"/>
      <c r="AO45" s="121"/>
      <c r="AP45" s="122"/>
      <c r="AQ45" s="291"/>
      <c r="AR45" s="291"/>
      <c r="AS45" s="291"/>
      <c r="AT45" s="291"/>
      <c r="AU45" s="228"/>
      <c r="AV45" s="121"/>
      <c r="AW45" s="122"/>
      <c r="AX45" s="122"/>
      <c r="AY45" s="122"/>
      <c r="AZ45" s="122"/>
      <c r="BA45" s="122"/>
      <c r="BB45" s="121"/>
      <c r="BC45" s="228"/>
      <c r="BD45" s="3"/>
      <c r="BE45" s="3"/>
      <c r="BF45" s="3"/>
      <c r="BG45" s="3"/>
      <c r="BH45" s="3"/>
      <c r="BI45" s="3"/>
    </row>
    <row r="46" spans="1:61">
      <c r="A46" s="21" t="s">
        <v>81</v>
      </c>
      <c r="B46" s="15" t="s">
        <v>54</v>
      </c>
      <c r="C46" s="47">
        <v>18.166160583496094</v>
      </c>
      <c r="D46" s="47">
        <v>16.063600540161133</v>
      </c>
      <c r="E46" s="51">
        <v>17.525289535522461</v>
      </c>
      <c r="F46" s="37"/>
      <c r="G46" s="37"/>
      <c r="H46" s="37"/>
      <c r="I46" s="36"/>
      <c r="J46" s="36"/>
      <c r="K46" s="46"/>
      <c r="L46" s="46"/>
      <c r="M46" s="30"/>
      <c r="N46" s="30"/>
      <c r="O46" s="16"/>
      <c r="P46" s="16"/>
      <c r="Q46" s="16"/>
      <c r="R46" s="104"/>
      <c r="S46" s="30"/>
      <c r="T46" s="30"/>
      <c r="U46" s="216"/>
      <c r="W46" s="110" t="s">
        <v>9</v>
      </c>
      <c r="X46" s="110" t="s">
        <v>82</v>
      </c>
      <c r="Y46" s="290">
        <f>J33</f>
        <v>0.15930440690782355</v>
      </c>
      <c r="Z46" s="290">
        <f t="shared" si="0"/>
        <v>0.75351446835258218</v>
      </c>
      <c r="AB46" s="110" t="s">
        <v>9</v>
      </c>
      <c r="AC46" s="290">
        <f>J69</f>
        <v>7.4791543748643665</v>
      </c>
      <c r="AE46" s="110" t="s">
        <v>9</v>
      </c>
      <c r="AF46" s="290">
        <f>J104</f>
        <v>4.1489198472764759</v>
      </c>
      <c r="AH46" s="121" t="s">
        <v>145</v>
      </c>
      <c r="AI46" s="291">
        <v>1.0880000000000001</v>
      </c>
      <c r="AJ46" s="291"/>
      <c r="AK46" s="291"/>
      <c r="AL46" s="122"/>
      <c r="AM46" s="122"/>
      <c r="AN46" s="121"/>
      <c r="AO46" s="121"/>
      <c r="AP46" s="122"/>
      <c r="AQ46" s="291"/>
      <c r="AR46" s="291"/>
      <c r="AS46" s="291"/>
      <c r="AT46" s="291"/>
      <c r="AU46" s="228"/>
      <c r="AV46" s="121"/>
      <c r="AW46" s="122"/>
      <c r="AX46" s="122"/>
      <c r="AY46" s="122"/>
      <c r="AZ46" s="122"/>
      <c r="BA46" s="122"/>
      <c r="BB46" s="121"/>
      <c r="BC46" s="228"/>
      <c r="BD46" s="3"/>
      <c r="BE46" s="3"/>
      <c r="BF46" s="3"/>
      <c r="BG46" s="3"/>
      <c r="BH46" s="3"/>
      <c r="BI46" s="3"/>
    </row>
    <row r="47" spans="1:61">
      <c r="A47" s="21" t="s">
        <v>89</v>
      </c>
      <c r="B47" s="15" t="s">
        <v>54</v>
      </c>
      <c r="C47" s="47">
        <v>18.074380874633789</v>
      </c>
      <c r="D47" s="47">
        <v>18.500524520874023</v>
      </c>
      <c r="E47" s="51">
        <v>18.885537147521973</v>
      </c>
      <c r="F47" s="37"/>
      <c r="G47" s="37"/>
      <c r="H47" s="37"/>
      <c r="I47" s="36"/>
      <c r="J47" s="36"/>
      <c r="K47" s="46"/>
      <c r="L47" s="46"/>
      <c r="M47" s="30"/>
      <c r="N47" s="30"/>
      <c r="O47" s="16"/>
      <c r="P47" s="16"/>
      <c r="Q47" s="16"/>
      <c r="R47" s="104"/>
      <c r="S47" s="30"/>
      <c r="T47" s="30"/>
      <c r="U47" s="216"/>
      <c r="W47" s="110" t="s">
        <v>9</v>
      </c>
      <c r="X47" s="110" t="s">
        <v>82</v>
      </c>
      <c r="Y47" s="290">
        <f>K33</f>
        <v>-1.5493185255262585</v>
      </c>
      <c r="Z47" s="290">
        <f t="shared" si="0"/>
        <v>0.5977480047314202</v>
      </c>
      <c r="AB47" s="110" t="s">
        <v>9</v>
      </c>
      <c r="AC47" s="290">
        <f>K69</f>
        <v>6.5426042344835071</v>
      </c>
      <c r="AE47" s="110" t="s">
        <v>9</v>
      </c>
      <c r="AF47" s="290">
        <f>K104</f>
        <v>3.52838495042589</v>
      </c>
      <c r="AH47" s="121" t="s">
        <v>146</v>
      </c>
      <c r="AI47" s="291">
        <v>0.78300000000000003</v>
      </c>
      <c r="AJ47" s="291"/>
      <c r="AK47" s="291"/>
      <c r="AL47" s="122"/>
      <c r="AM47" s="122"/>
      <c r="AN47" s="121"/>
      <c r="AO47" s="121"/>
      <c r="AP47" s="122"/>
      <c r="AQ47" s="291"/>
      <c r="AR47" s="291"/>
      <c r="AS47" s="291"/>
      <c r="AT47" s="291"/>
      <c r="AU47" s="228"/>
      <c r="AV47" s="121"/>
      <c r="AW47" s="122"/>
      <c r="AX47" s="122"/>
      <c r="AY47" s="122"/>
      <c r="AZ47" s="122"/>
      <c r="BA47" s="122"/>
      <c r="BB47" s="121"/>
      <c r="BC47" s="228"/>
      <c r="BD47" s="3"/>
      <c r="BE47" s="3"/>
      <c r="BF47" s="3"/>
      <c r="BG47" s="3"/>
      <c r="BH47" s="3"/>
      <c r="BI47" s="3"/>
    </row>
    <row r="48" spans="1:61">
      <c r="A48" s="21" t="s">
        <v>91</v>
      </c>
      <c r="B48" s="15" t="s">
        <v>54</v>
      </c>
      <c r="C48" s="47">
        <v>17.369421005249023</v>
      </c>
      <c r="D48" s="47">
        <v>17.466836929321289</v>
      </c>
      <c r="E48" s="51">
        <v>18.804443359375</v>
      </c>
      <c r="F48" s="37"/>
      <c r="G48" s="37"/>
      <c r="H48" s="37"/>
      <c r="I48" s="36"/>
      <c r="J48" s="36"/>
      <c r="K48" s="46"/>
      <c r="L48" s="46"/>
      <c r="M48" s="30"/>
      <c r="N48" s="30"/>
      <c r="O48" s="16"/>
      <c r="P48" s="16"/>
      <c r="Q48" s="16"/>
      <c r="R48" s="104"/>
      <c r="S48" s="30"/>
      <c r="T48" s="30"/>
      <c r="U48" s="216"/>
      <c r="W48" s="292" t="s">
        <v>9</v>
      </c>
      <c r="X48" s="292" t="s">
        <v>82</v>
      </c>
      <c r="Y48" s="293">
        <f>L33</f>
        <v>-0.82412740919325067</v>
      </c>
      <c r="Z48" s="293">
        <f t="shared" si="0"/>
        <v>0.6707719548788339</v>
      </c>
      <c r="AB48" s="292" t="s">
        <v>9</v>
      </c>
      <c r="AC48" s="293">
        <f>L69</f>
        <v>8.4007070329454212</v>
      </c>
      <c r="AE48" s="292" t="s">
        <v>9</v>
      </c>
      <c r="AF48" s="293">
        <f>L104</f>
        <v>3.2765214708116321</v>
      </c>
      <c r="AH48" s="121" t="s">
        <v>147</v>
      </c>
      <c r="AI48" s="291">
        <v>0.73199999999999998</v>
      </c>
      <c r="AJ48" s="291"/>
      <c r="AK48" s="291"/>
      <c r="AL48" s="122"/>
      <c r="AM48" s="122"/>
      <c r="AN48" s="121"/>
      <c r="AO48" s="121"/>
      <c r="AP48" s="122"/>
      <c r="AQ48" s="291"/>
      <c r="AR48" s="291"/>
      <c r="AS48" s="291"/>
      <c r="AT48" s="174"/>
      <c r="AU48" s="228"/>
      <c r="AV48" s="228"/>
      <c r="AW48" s="122"/>
      <c r="AX48" s="228"/>
      <c r="AY48" s="228"/>
      <c r="AZ48" s="122"/>
      <c r="BA48" s="122"/>
      <c r="BB48" s="121"/>
      <c r="BC48" s="228"/>
      <c r="BD48" s="3"/>
      <c r="BE48" s="3"/>
      <c r="BF48" s="3"/>
      <c r="BG48" s="3"/>
      <c r="BH48" s="3"/>
      <c r="BI48" s="3"/>
    </row>
    <row r="49" spans="1:61">
      <c r="A49" s="21" t="s">
        <v>92</v>
      </c>
      <c r="B49" s="15" t="s">
        <v>54</v>
      </c>
      <c r="C49" s="47">
        <v>17.250936508178711</v>
      </c>
      <c r="D49" s="47">
        <v>17.085803985595703</v>
      </c>
      <c r="E49" s="51">
        <v>17.175148010253906</v>
      </c>
      <c r="F49" s="37"/>
      <c r="G49" s="37"/>
      <c r="H49" s="37"/>
      <c r="I49" s="36"/>
      <c r="J49" s="36"/>
      <c r="K49" s="46"/>
      <c r="L49" s="46"/>
      <c r="M49" s="30"/>
      <c r="N49" s="30"/>
      <c r="O49" s="16"/>
      <c r="P49" s="16"/>
      <c r="Q49" s="16"/>
      <c r="R49" s="104"/>
      <c r="S49" s="30"/>
      <c r="T49" s="30"/>
      <c r="U49" s="216"/>
      <c r="AH49" s="121" t="s">
        <v>148</v>
      </c>
      <c r="AI49" s="291">
        <v>0.78600000000000003</v>
      </c>
      <c r="AJ49" s="291"/>
      <c r="AK49" s="291"/>
      <c r="AL49" s="122"/>
      <c r="AM49" s="122"/>
      <c r="AN49" s="121"/>
      <c r="AO49" s="121"/>
      <c r="AP49" s="122"/>
      <c r="AQ49" s="291"/>
      <c r="AR49" s="291"/>
      <c r="AS49" s="291"/>
      <c r="AT49" s="174"/>
      <c r="AU49" s="228"/>
      <c r="AV49" s="228"/>
      <c r="AW49" s="122"/>
      <c r="AX49" s="228"/>
      <c r="AY49" s="228"/>
      <c r="AZ49" s="122"/>
      <c r="BA49" s="122"/>
      <c r="BB49" s="121"/>
      <c r="BC49" s="228"/>
      <c r="BD49" s="3"/>
      <c r="BE49" s="3"/>
      <c r="BF49" s="3"/>
      <c r="BG49" s="3"/>
      <c r="BH49" s="3"/>
      <c r="BI49" s="3"/>
    </row>
    <row r="50" spans="1:61">
      <c r="A50" s="21" t="s">
        <v>94</v>
      </c>
      <c r="B50" s="15" t="s">
        <v>54</v>
      </c>
      <c r="C50" s="47">
        <v>17.793558120727539</v>
      </c>
      <c r="D50" s="47">
        <v>17.304849624633789</v>
      </c>
      <c r="E50" s="51">
        <v>17.861013412475586</v>
      </c>
      <c r="F50" s="37"/>
      <c r="G50" s="37"/>
      <c r="H50" s="37"/>
      <c r="I50" s="36"/>
      <c r="J50" s="36"/>
      <c r="K50" s="46"/>
      <c r="L50" s="46"/>
      <c r="M50" s="30"/>
      <c r="N50" s="30"/>
      <c r="O50" s="16"/>
      <c r="P50" s="16"/>
      <c r="Q50" s="16"/>
      <c r="R50" s="104"/>
      <c r="S50" s="30"/>
      <c r="T50" s="30"/>
      <c r="U50" s="216"/>
      <c r="AH50" s="121" t="s">
        <v>149</v>
      </c>
      <c r="AI50" s="291">
        <v>1.149</v>
      </c>
      <c r="AJ50" s="291"/>
      <c r="AK50" s="291"/>
      <c r="AL50" s="122"/>
      <c r="AM50" s="122"/>
      <c r="AN50" s="121"/>
      <c r="AO50" s="121"/>
      <c r="AP50" s="122"/>
      <c r="AQ50" s="291"/>
      <c r="AR50" s="291"/>
      <c r="AS50" s="291"/>
      <c r="AT50" s="174"/>
      <c r="AU50" s="228"/>
      <c r="AV50" s="228"/>
      <c r="AW50" s="122"/>
      <c r="AX50" s="228"/>
      <c r="AY50" s="228"/>
      <c r="AZ50" s="122"/>
      <c r="BA50" s="122"/>
      <c r="BB50" s="121"/>
      <c r="BC50" s="228"/>
      <c r="BD50" s="3"/>
      <c r="BE50" s="3"/>
      <c r="BF50" s="3"/>
      <c r="BG50" s="3"/>
      <c r="BH50" s="3"/>
      <c r="BI50" s="3"/>
    </row>
    <row r="51" spans="1:61">
      <c r="A51" s="21" t="s">
        <v>96</v>
      </c>
      <c r="B51" s="15" t="s">
        <v>54</v>
      </c>
      <c r="C51" s="47">
        <v>18.0521240234375</v>
      </c>
      <c r="D51" s="47">
        <v>17.50584602355957</v>
      </c>
      <c r="E51" s="51">
        <v>17.609560012817383</v>
      </c>
      <c r="F51" s="37"/>
      <c r="G51" s="37"/>
      <c r="H51" s="37"/>
      <c r="I51" s="36"/>
      <c r="J51" s="36"/>
      <c r="K51" s="46"/>
      <c r="L51" s="46"/>
      <c r="M51" s="30"/>
      <c r="N51" s="30"/>
      <c r="O51" s="16"/>
      <c r="P51" s="16"/>
      <c r="Q51" s="16"/>
      <c r="R51" s="104"/>
      <c r="S51" s="30"/>
      <c r="T51" s="30"/>
      <c r="U51" s="216"/>
      <c r="AH51" s="121" t="s">
        <v>150</v>
      </c>
      <c r="AI51" s="291">
        <v>1.08</v>
      </c>
      <c r="AJ51" s="291"/>
      <c r="AK51" s="291"/>
      <c r="AL51" s="122"/>
      <c r="AM51" s="122"/>
      <c r="AN51" s="121"/>
      <c r="AO51" s="121"/>
      <c r="AP51" s="122"/>
      <c r="AQ51" s="291"/>
      <c r="AR51" s="291"/>
      <c r="AS51" s="291"/>
      <c r="AT51" s="174"/>
      <c r="AU51" s="228"/>
      <c r="AV51" s="228"/>
      <c r="AW51" s="122"/>
      <c r="AX51" s="228"/>
      <c r="AY51" s="228"/>
      <c r="AZ51" s="122"/>
      <c r="BA51" s="122"/>
      <c r="BB51" s="121"/>
      <c r="BC51" s="228"/>
      <c r="BD51" s="3"/>
      <c r="BE51" s="3"/>
      <c r="BF51" s="3"/>
      <c r="BG51" s="3"/>
      <c r="BH51" s="3"/>
      <c r="BI51" s="3"/>
    </row>
    <row r="52" spans="1:61">
      <c r="A52" s="21" t="s">
        <v>98</v>
      </c>
      <c r="B52" s="15" t="s">
        <v>54</v>
      </c>
      <c r="C52" s="47">
        <v>17.631034851074219</v>
      </c>
      <c r="D52" s="47">
        <v>17.344404220581055</v>
      </c>
      <c r="E52" s="51">
        <v>17.439237594604492</v>
      </c>
      <c r="F52" s="37"/>
      <c r="G52" s="37"/>
      <c r="H52" s="37"/>
      <c r="I52" s="36"/>
      <c r="J52" s="36"/>
      <c r="K52" s="46"/>
      <c r="L52" s="46"/>
      <c r="M52" s="30"/>
      <c r="N52" s="30"/>
      <c r="O52" s="16"/>
      <c r="P52" s="16"/>
      <c r="Q52" s="16"/>
      <c r="R52" s="104"/>
      <c r="S52" s="30"/>
      <c r="T52" s="30"/>
      <c r="U52" s="216"/>
      <c r="AH52" s="121" t="s">
        <v>151</v>
      </c>
      <c r="AI52" s="291">
        <v>1.135</v>
      </c>
      <c r="AJ52" s="291"/>
      <c r="AK52" s="291"/>
      <c r="AL52" s="122"/>
      <c r="AM52" s="122"/>
      <c r="AN52" s="121"/>
      <c r="AO52" s="121"/>
      <c r="AP52" s="122"/>
      <c r="AQ52" s="291"/>
      <c r="AR52" s="291"/>
      <c r="AS52" s="291"/>
      <c r="AT52" s="174"/>
      <c r="AU52" s="228"/>
      <c r="AV52" s="228"/>
      <c r="AW52" s="122"/>
      <c r="AX52" s="228"/>
      <c r="AY52" s="228"/>
      <c r="AZ52" s="122"/>
      <c r="BA52" s="122"/>
      <c r="BB52" s="121"/>
      <c r="BC52" s="228"/>
      <c r="BD52" s="3"/>
      <c r="BE52" s="3"/>
      <c r="BF52" s="3"/>
      <c r="BG52" s="3"/>
      <c r="BH52" s="3"/>
      <c r="BI52" s="3"/>
    </row>
    <row r="53" spans="1:61">
      <c r="A53" s="21" t="s">
        <v>99</v>
      </c>
      <c r="B53" s="15" t="s">
        <v>54</v>
      </c>
      <c r="C53" s="47">
        <v>17.584741592407227</v>
      </c>
      <c r="D53" s="47">
        <v>16.798612594604492</v>
      </c>
      <c r="E53" s="51">
        <v>17.286195755004883</v>
      </c>
      <c r="F53" s="37"/>
      <c r="G53" s="37"/>
      <c r="H53" s="37"/>
      <c r="I53" s="36"/>
      <c r="J53" s="36"/>
      <c r="K53" s="46"/>
      <c r="L53" s="46"/>
      <c r="M53" s="30"/>
      <c r="N53" s="30"/>
      <c r="O53" s="16"/>
      <c r="P53" s="16"/>
      <c r="Q53" s="16"/>
      <c r="R53" s="104"/>
      <c r="S53" s="30"/>
      <c r="T53" s="30"/>
      <c r="U53" s="216"/>
      <c r="AH53" s="121" t="s">
        <v>152</v>
      </c>
      <c r="AI53" s="291">
        <v>0.39100000000000001</v>
      </c>
      <c r="AJ53" s="291"/>
      <c r="AK53" s="291"/>
      <c r="AL53" s="122"/>
      <c r="AM53" s="122"/>
      <c r="AN53" s="121"/>
      <c r="AO53" s="121"/>
      <c r="AP53" s="122"/>
      <c r="AQ53" s="291"/>
      <c r="AR53" s="291"/>
      <c r="AS53" s="291"/>
      <c r="AT53" s="174"/>
      <c r="AU53" s="228"/>
      <c r="AV53" s="228"/>
      <c r="AW53" s="122"/>
      <c r="AX53" s="228"/>
      <c r="AY53" s="228"/>
      <c r="AZ53" s="122"/>
      <c r="BA53" s="122"/>
      <c r="BB53" s="121"/>
      <c r="BC53" s="228"/>
      <c r="BD53" s="3"/>
      <c r="BE53" s="3"/>
      <c r="BF53" s="3"/>
      <c r="BG53" s="3"/>
      <c r="BH53" s="3"/>
      <c r="BI53" s="3"/>
    </row>
    <row r="54" spans="1:61" ht="18.600000000000001" thickBot="1">
      <c r="A54" s="22" t="s">
        <v>103</v>
      </c>
      <c r="B54" s="17" t="s">
        <v>54</v>
      </c>
      <c r="C54" s="48">
        <v>17.771039962768555</v>
      </c>
      <c r="D54" s="48">
        <v>17.941043853759766</v>
      </c>
      <c r="E54" s="52">
        <v>17.662681579589844</v>
      </c>
      <c r="F54" s="40"/>
      <c r="G54" s="40"/>
      <c r="H54" s="40"/>
      <c r="I54" s="41"/>
      <c r="J54" s="41"/>
      <c r="K54" s="49"/>
      <c r="L54" s="49"/>
      <c r="M54" s="31"/>
      <c r="N54" s="31"/>
      <c r="O54" s="27"/>
      <c r="P54" s="27"/>
      <c r="Q54" s="27"/>
      <c r="R54" s="105"/>
      <c r="S54" s="31"/>
      <c r="T54" s="31"/>
      <c r="U54" s="217"/>
      <c r="AH54" s="121" t="s">
        <v>153</v>
      </c>
      <c r="AI54" s="291">
        <v>0.59599999999999997</v>
      </c>
      <c r="AJ54" s="291"/>
      <c r="AK54" s="291"/>
      <c r="AL54" s="122"/>
      <c r="AM54" s="122"/>
      <c r="AN54" s="121"/>
      <c r="AO54" s="121"/>
      <c r="AP54" s="122"/>
      <c r="AQ54" s="291"/>
      <c r="AR54" s="291"/>
      <c r="AS54" s="291"/>
      <c r="AT54" s="174"/>
      <c r="AU54" s="228"/>
      <c r="AV54" s="228"/>
      <c r="AW54" s="122"/>
      <c r="AX54" s="228"/>
      <c r="AY54" s="228"/>
      <c r="AZ54" s="122"/>
      <c r="BA54" s="122"/>
      <c r="BB54" s="121"/>
      <c r="BC54" s="228"/>
      <c r="BD54" s="3"/>
      <c r="BE54" s="3"/>
      <c r="BF54" s="3"/>
      <c r="BG54" s="3"/>
      <c r="BH54" s="3"/>
      <c r="BI54" s="3"/>
    </row>
    <row r="55" spans="1:61">
      <c r="A55" s="20" t="s">
        <v>53</v>
      </c>
      <c r="B55" s="14" t="s">
        <v>105</v>
      </c>
      <c r="C55" s="50">
        <v>29.688092231750488</v>
      </c>
      <c r="D55" s="50">
        <v>29.383163452148438</v>
      </c>
      <c r="E55" s="50">
        <v>29.491592407226563</v>
      </c>
      <c r="F55" s="38">
        <f t="shared" ref="F55:H69" si="11">C55-C40</f>
        <v>11.152905464172363</v>
      </c>
      <c r="G55" s="38">
        <f t="shared" si="11"/>
        <v>12.135012626647949</v>
      </c>
      <c r="H55" s="38">
        <f t="shared" si="11"/>
        <v>12.425612449645996</v>
      </c>
      <c r="I55" s="35">
        <f>AVERAGE(F55:H55)</f>
        <v>11.904510180155436</v>
      </c>
      <c r="J55" s="35">
        <f t="shared" ref="J55:L69" si="12">F55-$I$19</f>
        <v>2.8584182527330189</v>
      </c>
      <c r="K55" s="35">
        <f t="shared" si="12"/>
        <v>3.8405254152086048</v>
      </c>
      <c r="L55" s="35">
        <f t="shared" si="12"/>
        <v>4.1311252382066517</v>
      </c>
      <c r="M55" s="202">
        <f t="shared" ref="M55:O69" si="13">IF(J55="","",2^(-J55))</f>
        <v>0.13788923614467372</v>
      </c>
      <c r="N55" s="203">
        <f t="shared" si="13"/>
        <v>6.9805019204814842E-2</v>
      </c>
      <c r="O55" s="204">
        <f t="shared" si="13"/>
        <v>5.7069936254588949E-2</v>
      </c>
      <c r="P55" s="42">
        <f t="shared" ref="P55:P69" si="14">AVERAGE(M55:O55)</f>
        <v>8.8254730534692502E-2</v>
      </c>
      <c r="Q55" s="42">
        <f t="shared" ref="Q55:Q69" si="15">_xlfn.STDEV.S(M55:O55)</f>
        <v>4.3453811050329361E-2</v>
      </c>
      <c r="R55" s="103">
        <f t="shared" ref="R55:R69" si="16">COUNT(M55:O55)</f>
        <v>3</v>
      </c>
      <c r="S55" s="35">
        <f>AVERAGE(M55:O55)</f>
        <v>8.8254730534692502E-2</v>
      </c>
      <c r="T55" s="35">
        <f>_xlfn.STDEV.S(M55:O55)</f>
        <v>4.3453811050329361E-2</v>
      </c>
      <c r="U55" s="218">
        <f>COUNT(M55:O55)</f>
        <v>3</v>
      </c>
      <c r="AH55" s="121" t="s">
        <v>154</v>
      </c>
      <c r="AI55" s="291">
        <v>0.67400000000000004</v>
      </c>
      <c r="AJ55" s="291"/>
      <c r="AK55" s="291"/>
      <c r="AL55" s="122"/>
      <c r="AM55" s="122"/>
      <c r="AN55" s="121"/>
      <c r="AO55" s="121"/>
      <c r="AP55" s="122"/>
      <c r="AQ55" s="291"/>
      <c r="AR55" s="291"/>
      <c r="AS55" s="291"/>
      <c r="AT55" s="174"/>
      <c r="AU55" s="228"/>
      <c r="AV55" s="228"/>
      <c r="AW55" s="122"/>
      <c r="AX55" s="228"/>
      <c r="AY55" s="228"/>
      <c r="AZ55" s="122"/>
      <c r="BA55" s="122"/>
      <c r="BB55" s="121"/>
      <c r="BC55" s="228"/>
      <c r="BD55" s="3"/>
      <c r="BE55" s="3"/>
      <c r="BF55" s="3"/>
      <c r="BG55" s="3"/>
      <c r="BH55" s="3"/>
      <c r="BI55" s="3"/>
    </row>
    <row r="56" spans="1:61">
      <c r="A56" s="21" t="s">
        <v>57</v>
      </c>
      <c r="B56" s="15" t="s">
        <v>105</v>
      </c>
      <c r="C56" s="51">
        <v>25.401498794555664</v>
      </c>
      <c r="D56" s="51">
        <v>24.584817886352539</v>
      </c>
      <c r="E56" s="51">
        <v>26.939346313476562</v>
      </c>
      <c r="F56" s="38">
        <f t="shared" si="11"/>
        <v>9.4624032974243164</v>
      </c>
      <c r="G56" s="38">
        <f t="shared" si="11"/>
        <v>9.0276126861572266</v>
      </c>
      <c r="H56" s="38">
        <f t="shared" si="11"/>
        <v>9.7286071777344638</v>
      </c>
      <c r="I56" s="35">
        <f t="shared" ref="I56:I69" si="17">AVERAGE(F56:H56)</f>
        <v>9.4062077204386689</v>
      </c>
      <c r="J56" s="35">
        <f t="shared" si="12"/>
        <v>1.167916085984972</v>
      </c>
      <c r="K56" s="35">
        <f t="shared" si="12"/>
        <v>0.73312547471788214</v>
      </c>
      <c r="L56" s="35">
        <f t="shared" si="12"/>
        <v>1.4341199662951194</v>
      </c>
      <c r="M56" s="202">
        <f t="shared" si="13"/>
        <v>0.44506375290108086</v>
      </c>
      <c r="N56" s="203">
        <f t="shared" si="13"/>
        <v>0.60159918817090763</v>
      </c>
      <c r="O56" s="204">
        <f t="shared" si="13"/>
        <v>0.37007255009695261</v>
      </c>
      <c r="P56" s="42">
        <f t="shared" si="14"/>
        <v>0.47224516372298037</v>
      </c>
      <c r="Q56" s="42">
        <f t="shared" si="15"/>
        <v>0.11813241661440184</v>
      </c>
      <c r="R56" s="103">
        <f t="shared" si="16"/>
        <v>3</v>
      </c>
      <c r="S56" s="35">
        <f t="shared" ref="S56:S69" si="18">AVERAGE(M56:O56)</f>
        <v>0.47224516372298037</v>
      </c>
      <c r="T56" s="35">
        <f t="shared" ref="T56:T69" si="19">_xlfn.STDEV.S(M56:O56)</f>
        <v>0.11813241661440184</v>
      </c>
      <c r="U56" s="218">
        <f t="shared" ref="U56:U69" si="20">COUNT(M56:O56)</f>
        <v>3</v>
      </c>
      <c r="AH56" s="121" t="s">
        <v>155</v>
      </c>
      <c r="AI56" s="291"/>
      <c r="AJ56" s="291"/>
      <c r="AK56" s="291"/>
      <c r="AL56" s="122"/>
      <c r="AM56" s="122"/>
      <c r="AN56" s="121"/>
      <c r="AO56" s="121"/>
      <c r="AP56" s="122"/>
      <c r="AQ56" s="291"/>
      <c r="AR56" s="291"/>
      <c r="AS56" s="291"/>
      <c r="AT56" s="174"/>
      <c r="AU56" s="3"/>
      <c r="AV56" s="228"/>
      <c r="AW56" s="122"/>
      <c r="AX56" s="228"/>
      <c r="AY56" s="228"/>
      <c r="AZ56" s="122"/>
      <c r="BA56" s="122"/>
      <c r="BB56" s="121"/>
      <c r="BC56" s="228"/>
      <c r="BD56" s="3"/>
      <c r="BE56" s="3"/>
      <c r="BF56" s="3"/>
      <c r="BG56" s="3"/>
      <c r="BH56" s="3"/>
      <c r="BI56" s="3"/>
    </row>
    <row r="57" spans="1:61" ht="18.600000000000001" thickBot="1">
      <c r="A57" s="22" t="s">
        <v>61</v>
      </c>
      <c r="B57" s="17" t="s">
        <v>105</v>
      </c>
      <c r="C57" s="52">
        <v>29.333097457885742</v>
      </c>
      <c r="D57" s="52">
        <v>28.3572998046875</v>
      </c>
      <c r="E57" s="52">
        <v>27.560022354125977</v>
      </c>
      <c r="F57" s="40">
        <f t="shared" si="11"/>
        <v>11.528648376464844</v>
      </c>
      <c r="G57" s="40">
        <f t="shared" si="11"/>
        <v>10.89799690246582</v>
      </c>
      <c r="H57" s="40">
        <f t="shared" si="11"/>
        <v>10.303680419921875</v>
      </c>
      <c r="I57" s="41">
        <f t="shared" si="17"/>
        <v>10.91010856628418</v>
      </c>
      <c r="J57" s="41">
        <f t="shared" si="12"/>
        <v>3.2341611650254993</v>
      </c>
      <c r="K57" s="41">
        <f t="shared" si="12"/>
        <v>2.6035096910264759</v>
      </c>
      <c r="L57" s="41">
        <f t="shared" si="12"/>
        <v>2.0091932084825306</v>
      </c>
      <c r="M57" s="205">
        <f t="shared" si="13"/>
        <v>0.10627239754026831</v>
      </c>
      <c r="N57" s="205">
        <f t="shared" si="13"/>
        <v>0.16453772530713073</v>
      </c>
      <c r="O57" s="206">
        <f t="shared" si="13"/>
        <v>0.2484120032917233</v>
      </c>
      <c r="P57" s="43">
        <f t="shared" si="14"/>
        <v>0.17307404204637411</v>
      </c>
      <c r="Q57" s="43">
        <f t="shared" si="15"/>
        <v>7.1453260306295924E-2</v>
      </c>
      <c r="R57" s="105">
        <f t="shared" si="16"/>
        <v>3</v>
      </c>
      <c r="S57" s="41">
        <f t="shared" si="18"/>
        <v>0.17307404204637411</v>
      </c>
      <c r="T57" s="41">
        <f t="shared" si="19"/>
        <v>7.1453260306295924E-2</v>
      </c>
      <c r="U57" s="219">
        <f t="shared" si="20"/>
        <v>3</v>
      </c>
      <c r="AH57" s="121"/>
      <c r="AI57" s="291"/>
      <c r="AJ57" s="291"/>
      <c r="AK57" s="291"/>
      <c r="AL57" s="122"/>
      <c r="AM57" s="122"/>
      <c r="AN57" s="121"/>
      <c r="AO57" s="121"/>
      <c r="AP57" s="122"/>
      <c r="AQ57" s="291"/>
      <c r="AR57" s="291"/>
      <c r="AS57" s="291"/>
      <c r="AT57" s="174"/>
      <c r="AU57" s="3"/>
      <c r="AV57" s="228"/>
      <c r="AW57" s="122"/>
      <c r="AX57" s="228"/>
      <c r="AY57" s="228"/>
      <c r="AZ57" s="122"/>
      <c r="BA57" s="122"/>
      <c r="BB57" s="121"/>
      <c r="BC57" s="228"/>
      <c r="BD57" s="3"/>
      <c r="BE57" s="3"/>
      <c r="BF57" s="3"/>
      <c r="BG57" s="3"/>
      <c r="BH57" s="3"/>
      <c r="BI57" s="3"/>
    </row>
    <row r="58" spans="1:61">
      <c r="A58" s="20" t="s">
        <v>67</v>
      </c>
      <c r="B58" s="14" t="s">
        <v>105</v>
      </c>
      <c r="C58" s="50">
        <v>38.147817611694336</v>
      </c>
      <c r="D58" s="50">
        <v>36.42144775390625</v>
      </c>
      <c r="E58" s="50">
        <v>40</v>
      </c>
      <c r="F58" s="38">
        <f t="shared" si="11"/>
        <v>19.765600204467773</v>
      </c>
      <c r="G58" s="38">
        <f t="shared" si="11"/>
        <v>18.506490707397461</v>
      </c>
      <c r="H58" s="38">
        <f>E58-E43</f>
        <v>21.650042851765949</v>
      </c>
      <c r="I58" s="35">
        <f t="shared" si="17"/>
        <v>19.97404458787706</v>
      </c>
      <c r="J58" s="35">
        <f t="shared" si="12"/>
        <v>11.471112993028429</v>
      </c>
      <c r="K58" s="35">
        <f t="shared" si="12"/>
        <v>10.212003495958117</v>
      </c>
      <c r="L58" s="35">
        <f t="shared" si="12"/>
        <v>13.355555640326605</v>
      </c>
      <c r="M58" s="207">
        <f t="shared" si="13"/>
        <v>3.5224992186506698E-4</v>
      </c>
      <c r="N58" s="208">
        <f t="shared" si="13"/>
        <v>8.4310299464928045E-4</v>
      </c>
      <c r="O58" s="209">
        <f t="shared" si="13"/>
        <v>9.5406319753945043E-5</v>
      </c>
      <c r="P58" s="42">
        <f t="shared" si="14"/>
        <v>4.3025307875609753E-4</v>
      </c>
      <c r="Q58" s="42">
        <f t="shared" si="15"/>
        <v>3.7990255168412633E-4</v>
      </c>
      <c r="R58" s="103">
        <f t="shared" si="16"/>
        <v>3</v>
      </c>
      <c r="S58" s="299">
        <f t="shared" si="18"/>
        <v>4.3025307875609753E-4</v>
      </c>
      <c r="T58" s="299">
        <f t="shared" si="19"/>
        <v>3.7990255168412633E-4</v>
      </c>
      <c r="U58" s="218">
        <f t="shared" si="20"/>
        <v>3</v>
      </c>
      <c r="AH58" s="121" t="s">
        <v>112</v>
      </c>
      <c r="AI58" s="291"/>
      <c r="AJ58" s="291"/>
      <c r="AK58" s="291"/>
      <c r="AL58" s="122"/>
      <c r="AM58" s="122"/>
      <c r="AN58" s="121"/>
      <c r="AO58" s="121"/>
      <c r="AP58" s="122"/>
      <c r="AQ58" s="291"/>
      <c r="AR58" s="291"/>
      <c r="AS58" s="291"/>
      <c r="AT58" s="174"/>
      <c r="AU58" s="3"/>
      <c r="AV58" s="228"/>
      <c r="AW58" s="122"/>
      <c r="AX58" s="228"/>
      <c r="AY58" s="228"/>
      <c r="AZ58" s="122"/>
      <c r="BA58" s="122"/>
      <c r="BB58" s="121"/>
      <c r="BC58" s="228"/>
      <c r="BD58" s="3"/>
      <c r="BE58" s="3"/>
      <c r="BF58" s="3"/>
      <c r="BG58" s="3"/>
      <c r="BH58" s="3"/>
      <c r="BI58" s="3"/>
    </row>
    <row r="59" spans="1:61">
      <c r="A59" s="21" t="s">
        <v>73</v>
      </c>
      <c r="B59" s="15" t="s">
        <v>105</v>
      </c>
      <c r="C59" s="51">
        <v>40</v>
      </c>
      <c r="D59" s="51">
        <v>40</v>
      </c>
      <c r="E59" s="51">
        <v>40</v>
      </c>
      <c r="F59" s="38">
        <f t="shared" si="11"/>
        <v>21.040206909179688</v>
      </c>
      <c r="G59" s="38">
        <f t="shared" si="11"/>
        <v>22.851310729980501</v>
      </c>
      <c r="H59" s="38">
        <f>E59-E44</f>
        <v>22.17494010925293</v>
      </c>
      <c r="I59" s="35">
        <f t="shared" si="17"/>
        <v>22.02215258280437</v>
      </c>
      <c r="J59" s="35">
        <f t="shared" si="12"/>
        <v>12.745719697740343</v>
      </c>
      <c r="K59" s="35">
        <f t="shared" si="12"/>
        <v>14.556823518541156</v>
      </c>
      <c r="L59" s="35">
        <f t="shared" si="12"/>
        <v>13.880452897813585</v>
      </c>
      <c r="M59" s="207">
        <f t="shared" si="13"/>
        <v>1.4559821633894243E-4</v>
      </c>
      <c r="N59" s="208">
        <f t="shared" si="13"/>
        <v>4.1491532827986417E-5</v>
      </c>
      <c r="O59" s="209">
        <f t="shared" si="13"/>
        <v>6.6308213073610516E-5</v>
      </c>
      <c r="P59" s="42">
        <f t="shared" si="14"/>
        <v>8.4465987413513121E-5</v>
      </c>
      <c r="Q59" s="42">
        <f t="shared" si="15"/>
        <v>5.4376731831241104E-5</v>
      </c>
      <c r="R59" s="103">
        <f t="shared" si="16"/>
        <v>3</v>
      </c>
      <c r="S59" s="299">
        <f t="shared" si="18"/>
        <v>8.4465987413513121E-5</v>
      </c>
      <c r="T59" s="299">
        <f t="shared" si="19"/>
        <v>5.4376731831241104E-5</v>
      </c>
      <c r="U59" s="218">
        <f t="shared" si="20"/>
        <v>3</v>
      </c>
      <c r="AH59" s="121" t="s">
        <v>114</v>
      </c>
      <c r="AI59" s="291"/>
      <c r="AJ59" s="291"/>
      <c r="AK59" s="291"/>
      <c r="AL59" s="122"/>
      <c r="AM59" s="122"/>
      <c r="AN59" s="121"/>
      <c r="AO59" s="121"/>
      <c r="AP59" s="122"/>
      <c r="AQ59" s="291"/>
      <c r="AR59" s="291"/>
      <c r="AS59" s="291"/>
      <c r="AT59" s="174"/>
      <c r="AU59" s="3"/>
      <c r="AV59" s="228"/>
      <c r="AW59" s="122"/>
      <c r="AX59" s="228"/>
      <c r="AY59" s="228"/>
      <c r="AZ59" s="122"/>
      <c r="BA59" s="122"/>
      <c r="BB59" s="121"/>
      <c r="BC59" s="228"/>
      <c r="BD59" s="3"/>
      <c r="BE59" s="3"/>
      <c r="BF59" s="3"/>
      <c r="BG59" s="3"/>
      <c r="BH59" s="3"/>
      <c r="BI59" s="3"/>
    </row>
    <row r="60" spans="1:61" ht="18.600000000000001" thickBot="1">
      <c r="A60" s="22" t="s">
        <v>75</v>
      </c>
      <c r="B60" s="17" t="s">
        <v>105</v>
      </c>
      <c r="C60" s="52">
        <v>38.72773551940918</v>
      </c>
      <c r="D60" s="52">
        <v>40</v>
      </c>
      <c r="E60" s="52">
        <v>35.564580917358398</v>
      </c>
      <c r="F60" s="40">
        <f t="shared" si="11"/>
        <v>21.281772613525391</v>
      </c>
      <c r="G60" s="40">
        <f t="shared" si="11"/>
        <v>22.496259689331055</v>
      </c>
      <c r="H60" s="40">
        <f>E60-E45</f>
        <v>17.859359741210938</v>
      </c>
      <c r="I60" s="41">
        <f t="shared" si="17"/>
        <v>20.545797348022461</v>
      </c>
      <c r="J60" s="41">
        <f t="shared" si="12"/>
        <v>12.987285402086046</v>
      </c>
      <c r="K60" s="41">
        <f t="shared" si="12"/>
        <v>14.20177247789171</v>
      </c>
      <c r="L60" s="41">
        <f t="shared" si="12"/>
        <v>9.5648725297715931</v>
      </c>
      <c r="M60" s="210">
        <f t="shared" si="13"/>
        <v>1.231508834584183E-4</v>
      </c>
      <c r="N60" s="210">
        <f t="shared" si="13"/>
        <v>5.3068949708391696E-5</v>
      </c>
      <c r="O60" s="211">
        <f t="shared" si="13"/>
        <v>1.3203420773807166E-3</v>
      </c>
      <c r="P60" s="43">
        <f t="shared" si="14"/>
        <v>4.9885397018250893E-4</v>
      </c>
      <c r="Q60" s="43">
        <f t="shared" si="15"/>
        <v>7.1229200617485967E-4</v>
      </c>
      <c r="R60" s="105">
        <f t="shared" si="16"/>
        <v>3</v>
      </c>
      <c r="S60" s="300">
        <f t="shared" si="18"/>
        <v>4.9885397018250893E-4</v>
      </c>
      <c r="T60" s="300">
        <f t="shared" si="19"/>
        <v>7.1229200617485967E-4</v>
      </c>
      <c r="U60" s="219">
        <f t="shared" si="20"/>
        <v>3</v>
      </c>
      <c r="AH60" s="121" t="s">
        <v>115</v>
      </c>
      <c r="AI60" s="122" t="s">
        <v>116</v>
      </c>
      <c r="AJ60" s="122" t="s">
        <v>117</v>
      </c>
      <c r="AK60" s="122" t="s">
        <v>118</v>
      </c>
      <c r="AL60" s="122" t="s">
        <v>119</v>
      </c>
      <c r="AM60" s="122"/>
      <c r="AN60" s="121"/>
      <c r="AO60" s="121"/>
      <c r="AP60" s="122"/>
      <c r="AQ60" s="291"/>
      <c r="AR60" s="291"/>
      <c r="AS60" s="291"/>
      <c r="AT60" s="174"/>
      <c r="AU60" s="3"/>
      <c r="AV60" s="228"/>
      <c r="AW60" s="122"/>
      <c r="AX60" s="228"/>
      <c r="AY60" s="228"/>
      <c r="AZ60" s="122"/>
      <c r="BA60" s="122"/>
      <c r="BB60" s="121"/>
      <c r="BC60" s="228"/>
      <c r="BD60" s="3"/>
      <c r="BE60" s="3"/>
      <c r="BF60" s="3"/>
      <c r="BG60" s="3"/>
      <c r="BH60" s="3"/>
      <c r="BI60" s="3"/>
    </row>
    <row r="61" spans="1:61">
      <c r="A61" s="20" t="s">
        <v>81</v>
      </c>
      <c r="B61" s="14" t="s">
        <v>105</v>
      </c>
      <c r="C61" s="50">
        <v>35.929012298583984</v>
      </c>
      <c r="D61" s="50">
        <v>32.382196426391602</v>
      </c>
      <c r="E61" s="50">
        <v>31.315969467163086</v>
      </c>
      <c r="F61" s="38">
        <f t="shared" si="11"/>
        <v>17.762851715087891</v>
      </c>
      <c r="G61" s="38">
        <f t="shared" si="11"/>
        <v>16.318595886230469</v>
      </c>
      <c r="H61" s="38">
        <f>E61-E46</f>
        <v>13.790679931640625</v>
      </c>
      <c r="I61" s="35">
        <f t="shared" si="17"/>
        <v>15.957375844319662</v>
      </c>
      <c r="J61" s="35">
        <f t="shared" si="12"/>
        <v>9.4683645036485462</v>
      </c>
      <c r="K61" s="35">
        <f t="shared" si="12"/>
        <v>8.0241086747911243</v>
      </c>
      <c r="L61" s="35">
        <f t="shared" si="12"/>
        <v>5.4961927202012806</v>
      </c>
      <c r="M61" s="202">
        <f t="shared" si="13"/>
        <v>1.4116865421251363E-3</v>
      </c>
      <c r="N61" s="203">
        <f t="shared" si="13"/>
        <v>3.8415155935195852E-3</v>
      </c>
      <c r="O61" s="204">
        <f t="shared" si="13"/>
        <v>2.2155478254270354E-2</v>
      </c>
      <c r="P61" s="42">
        <f t="shared" si="14"/>
        <v>9.1362267966383585E-3</v>
      </c>
      <c r="Q61" s="42">
        <f t="shared" si="15"/>
        <v>1.1340268898599348E-2</v>
      </c>
      <c r="R61" s="103">
        <f t="shared" si="16"/>
        <v>3</v>
      </c>
      <c r="S61" s="299">
        <f t="shared" si="18"/>
        <v>9.1362267966383585E-3</v>
      </c>
      <c r="T61" s="299">
        <f t="shared" si="19"/>
        <v>1.1340268898599348E-2</v>
      </c>
      <c r="U61" s="218">
        <f t="shared" si="20"/>
        <v>3</v>
      </c>
      <c r="AH61" s="121" t="s">
        <v>120</v>
      </c>
      <c r="AI61" s="122">
        <v>0.78</v>
      </c>
      <c r="AJ61" s="122">
        <v>14.087</v>
      </c>
      <c r="AK61" s="122" t="s">
        <v>90</v>
      </c>
      <c r="AL61" s="122" t="s">
        <v>121</v>
      </c>
      <c r="AM61" s="122"/>
      <c r="AN61" s="121"/>
      <c r="AO61" s="121"/>
      <c r="AP61" s="122"/>
      <c r="AQ61" s="291"/>
      <c r="AR61" s="291"/>
      <c r="AS61" s="291"/>
      <c r="AT61" s="174"/>
      <c r="AU61" s="3"/>
      <c r="AV61" s="228"/>
      <c r="AW61" s="122"/>
      <c r="AX61" s="228"/>
      <c r="AY61" s="228"/>
      <c r="AZ61" s="122"/>
      <c r="BA61" s="122"/>
      <c r="BB61" s="121"/>
      <c r="BC61" s="228"/>
      <c r="BD61" s="3"/>
      <c r="BE61" s="3"/>
      <c r="BF61" s="3"/>
      <c r="BG61" s="3"/>
      <c r="BH61" s="3"/>
      <c r="BI61" s="3"/>
    </row>
    <row r="62" spans="1:61">
      <c r="A62" s="21" t="s">
        <v>89</v>
      </c>
      <c r="B62" s="15" t="s">
        <v>105</v>
      </c>
      <c r="C62" s="51">
        <v>33.631397247314453</v>
      </c>
      <c r="D62" s="51">
        <v>40</v>
      </c>
      <c r="E62" s="51">
        <v>30.957326889038086</v>
      </c>
      <c r="F62" s="38">
        <f t="shared" si="11"/>
        <v>15.557016372680664</v>
      </c>
      <c r="G62" s="38">
        <f t="shared" si="11"/>
        <v>21.499475479125977</v>
      </c>
      <c r="H62" s="38">
        <f t="shared" si="11"/>
        <v>12.071789741516113</v>
      </c>
      <c r="I62" s="35">
        <f t="shared" si="17"/>
        <v>16.376093864440918</v>
      </c>
      <c r="J62" s="35">
        <f t="shared" si="12"/>
        <v>7.2625291612413196</v>
      </c>
      <c r="K62" s="35">
        <f t="shared" si="12"/>
        <v>13.204988267686632</v>
      </c>
      <c r="L62" s="35">
        <f t="shared" si="12"/>
        <v>3.7773025300767689</v>
      </c>
      <c r="M62" s="202">
        <f t="shared" si="13"/>
        <v>6.5126970715823577E-3</v>
      </c>
      <c r="N62" s="203">
        <f t="shared" si="13"/>
        <v>1.0590157985792944E-4</v>
      </c>
      <c r="O62" s="204">
        <f t="shared" si="13"/>
        <v>7.29320860569313E-2</v>
      </c>
      <c r="P62" s="42">
        <f t="shared" si="14"/>
        <v>2.6516894902790532E-2</v>
      </c>
      <c r="Q62" s="42">
        <f t="shared" si="15"/>
        <v>4.0324176799096167E-2</v>
      </c>
      <c r="R62" s="103">
        <f t="shared" si="16"/>
        <v>3</v>
      </c>
      <c r="S62" s="299">
        <f t="shared" si="18"/>
        <v>2.6516894902790532E-2</v>
      </c>
      <c r="T62" s="299">
        <f t="shared" si="19"/>
        <v>4.0324176799096167E-2</v>
      </c>
      <c r="U62" s="218">
        <f t="shared" si="20"/>
        <v>3</v>
      </c>
      <c r="AH62" s="121" t="s">
        <v>122</v>
      </c>
      <c r="AI62" s="122">
        <v>0.61099999999999999</v>
      </c>
      <c r="AJ62" s="122">
        <v>11.03</v>
      </c>
      <c r="AK62" s="122" t="s">
        <v>90</v>
      </c>
      <c r="AL62" s="122" t="s">
        <v>121</v>
      </c>
      <c r="AM62" s="122"/>
      <c r="AN62" s="121"/>
      <c r="AO62" s="121"/>
      <c r="AP62" s="122"/>
      <c r="AQ62" s="291"/>
      <c r="AR62" s="291"/>
      <c r="AS62" s="291"/>
      <c r="AT62" s="174"/>
      <c r="AU62" s="3"/>
      <c r="AV62" s="228"/>
      <c r="AW62" s="122"/>
      <c r="AX62" s="228"/>
      <c r="AY62" s="228"/>
      <c r="AZ62" s="122"/>
      <c r="BA62" s="122"/>
      <c r="BB62" s="121"/>
      <c r="BC62" s="228"/>
      <c r="BD62" s="3"/>
      <c r="BE62" s="3"/>
      <c r="BF62" s="3"/>
      <c r="BG62" s="3"/>
      <c r="BH62" s="3"/>
      <c r="BI62" s="3"/>
    </row>
    <row r="63" spans="1:61" ht="18.600000000000001" thickBot="1">
      <c r="A63" s="22" t="s">
        <v>91</v>
      </c>
      <c r="B63" s="17" t="s">
        <v>105</v>
      </c>
      <c r="C63" s="52">
        <v>32.4310302734375</v>
      </c>
      <c r="D63" s="52">
        <v>31.942647933959961</v>
      </c>
      <c r="E63" s="52">
        <v>32.991819381713867</v>
      </c>
      <c r="F63" s="40">
        <f t="shared" si="11"/>
        <v>15.061609268188477</v>
      </c>
      <c r="G63" s="40">
        <f t="shared" si="11"/>
        <v>14.475811004638672</v>
      </c>
      <c r="H63" s="40">
        <f t="shared" si="11"/>
        <v>14.187376022338867</v>
      </c>
      <c r="I63" s="41">
        <f t="shared" si="17"/>
        <v>14.574932098388672</v>
      </c>
      <c r="J63" s="41">
        <f t="shared" si="12"/>
        <v>6.7671220567491321</v>
      </c>
      <c r="K63" s="41">
        <f t="shared" si="12"/>
        <v>6.1813237931993275</v>
      </c>
      <c r="L63" s="41">
        <f t="shared" si="12"/>
        <v>5.8928888108995228</v>
      </c>
      <c r="M63" s="205">
        <f t="shared" si="13"/>
        <v>9.1810695342184351E-3</v>
      </c>
      <c r="N63" s="205">
        <f t="shared" si="13"/>
        <v>1.3779584594552361E-2</v>
      </c>
      <c r="O63" s="206">
        <f t="shared" si="13"/>
        <v>1.6829209112107762E-2</v>
      </c>
      <c r="P63" s="43">
        <f t="shared" si="14"/>
        <v>1.3263287746959521E-2</v>
      </c>
      <c r="Q63" s="43">
        <f t="shared" si="15"/>
        <v>3.8501209821049814E-3</v>
      </c>
      <c r="R63" s="105">
        <f t="shared" si="16"/>
        <v>3</v>
      </c>
      <c r="S63" s="300">
        <f t="shared" si="18"/>
        <v>1.3263287746959521E-2</v>
      </c>
      <c r="T63" s="300">
        <f t="shared" si="19"/>
        <v>3.8501209821049814E-3</v>
      </c>
      <c r="U63" s="219">
        <f t="shared" si="20"/>
        <v>3</v>
      </c>
      <c r="AH63" s="117" t="s">
        <v>123</v>
      </c>
      <c r="AI63" s="118">
        <v>0.39800000000000002</v>
      </c>
      <c r="AJ63" s="118">
        <v>7.1790000000000003</v>
      </c>
      <c r="AK63" s="118" t="s">
        <v>90</v>
      </c>
      <c r="AL63" s="118" t="s">
        <v>121</v>
      </c>
      <c r="AM63" s="122"/>
      <c r="AN63" s="121"/>
      <c r="AO63" s="121"/>
      <c r="AP63" s="122"/>
      <c r="AQ63" s="291"/>
      <c r="AR63" s="291"/>
      <c r="AS63" s="291"/>
      <c r="AT63" s="174"/>
      <c r="AU63" s="3"/>
      <c r="AV63" s="228"/>
      <c r="AW63" s="122"/>
      <c r="AX63" s="228"/>
      <c r="AY63" s="228"/>
      <c r="AZ63" s="122"/>
      <c r="BA63" s="122"/>
      <c r="BB63" s="121"/>
      <c r="BC63" s="228"/>
      <c r="BD63" s="3"/>
      <c r="BE63" s="3"/>
      <c r="BF63" s="3"/>
      <c r="BG63" s="3"/>
      <c r="BH63" s="3"/>
      <c r="BI63" s="3"/>
    </row>
    <row r="64" spans="1:61">
      <c r="A64" s="20" t="s">
        <v>92</v>
      </c>
      <c r="B64" s="14" t="s">
        <v>105</v>
      </c>
      <c r="C64" s="50">
        <v>35.078411102294922</v>
      </c>
      <c r="D64" s="50">
        <v>40</v>
      </c>
      <c r="E64" s="50">
        <v>37.799850463867188</v>
      </c>
      <c r="F64" s="38">
        <f t="shared" si="11"/>
        <v>17.827474594116211</v>
      </c>
      <c r="G64" s="38">
        <f t="shared" si="11"/>
        <v>22.914196014404297</v>
      </c>
      <c r="H64" s="38">
        <f t="shared" si="11"/>
        <v>20.624702453613281</v>
      </c>
      <c r="I64" s="35">
        <f t="shared" si="17"/>
        <v>20.45545768737793</v>
      </c>
      <c r="J64" s="35">
        <f t="shared" si="12"/>
        <v>9.5329873826768665</v>
      </c>
      <c r="K64" s="35">
        <f t="shared" si="12"/>
        <v>14.619708802964952</v>
      </c>
      <c r="L64" s="35">
        <f t="shared" si="12"/>
        <v>12.330215242173937</v>
      </c>
      <c r="M64" s="207">
        <f t="shared" si="13"/>
        <v>1.3498479444502614E-3</v>
      </c>
      <c r="N64" s="208">
        <f t="shared" si="13"/>
        <v>3.9721818479021925E-5</v>
      </c>
      <c r="O64" s="209">
        <f t="shared" si="13"/>
        <v>1.9419379954484919E-4</v>
      </c>
      <c r="P64" s="42">
        <f t="shared" si="14"/>
        <v>5.2792118749137756E-4</v>
      </c>
      <c r="Q64" s="42">
        <f t="shared" si="15"/>
        <v>7.1598749541267233E-4</v>
      </c>
      <c r="R64" s="103">
        <f t="shared" si="16"/>
        <v>3</v>
      </c>
      <c r="S64" s="299">
        <f t="shared" si="18"/>
        <v>5.2792118749137756E-4</v>
      </c>
      <c r="T64" s="299">
        <f t="shared" si="19"/>
        <v>7.1598749541267233E-4</v>
      </c>
      <c r="U64" s="218">
        <f t="shared" si="20"/>
        <v>3</v>
      </c>
      <c r="AH64" s="121" t="s">
        <v>124</v>
      </c>
      <c r="AI64" s="122">
        <v>4.2999999999999997E-2</v>
      </c>
      <c r="AJ64" s="122">
        <v>0.77600000000000002</v>
      </c>
      <c r="AK64" s="122">
        <v>1</v>
      </c>
      <c r="AL64" s="122" t="s">
        <v>125</v>
      </c>
      <c r="AM64" s="122"/>
      <c r="AN64" s="121"/>
      <c r="AO64" s="121"/>
      <c r="AP64" s="122"/>
      <c r="AQ64" s="291"/>
      <c r="AR64" s="291"/>
      <c r="AS64" s="291"/>
      <c r="AT64" s="174"/>
      <c r="AU64" s="3"/>
      <c r="AV64" s="228"/>
      <c r="AW64" s="122"/>
      <c r="AX64" s="228"/>
      <c r="AY64" s="228"/>
      <c r="AZ64" s="122"/>
      <c r="BA64" s="122"/>
      <c r="BB64" s="121"/>
      <c r="BC64" s="228"/>
      <c r="BD64" s="3"/>
      <c r="BE64" s="3"/>
      <c r="BF64" s="3"/>
      <c r="BG64" s="3"/>
      <c r="BH64" s="3"/>
      <c r="BI64" s="3"/>
    </row>
    <row r="65" spans="1:61">
      <c r="A65" s="21" t="s">
        <v>94</v>
      </c>
      <c r="B65" s="15" t="s">
        <v>105</v>
      </c>
      <c r="C65" s="51">
        <v>38.613260269165039</v>
      </c>
      <c r="D65" s="51">
        <v>36.303611755371094</v>
      </c>
      <c r="E65" s="51">
        <v>35.91925048828125</v>
      </c>
      <c r="F65" s="38">
        <f t="shared" si="11"/>
        <v>20.8197021484375</v>
      </c>
      <c r="G65" s="38">
        <f t="shared" si="11"/>
        <v>18.998762130737305</v>
      </c>
      <c r="H65" s="38">
        <f t="shared" si="11"/>
        <v>18.058237075805664</v>
      </c>
      <c r="I65" s="35">
        <f t="shared" si="17"/>
        <v>19.292233784993488</v>
      </c>
      <c r="J65" s="35">
        <f t="shared" si="12"/>
        <v>12.525214936998156</v>
      </c>
      <c r="K65" s="35">
        <f t="shared" si="12"/>
        <v>10.70427491929796</v>
      </c>
      <c r="L65" s="35">
        <f t="shared" si="12"/>
        <v>9.7637498643663196</v>
      </c>
      <c r="M65" s="207">
        <f t="shared" si="13"/>
        <v>1.6964247572222272E-4</v>
      </c>
      <c r="N65" s="208">
        <f t="shared" si="13"/>
        <v>5.993660886046921E-4</v>
      </c>
      <c r="O65" s="209">
        <f t="shared" si="13"/>
        <v>1.1503193377226904E-3</v>
      </c>
      <c r="P65" s="42">
        <f t="shared" si="14"/>
        <v>6.3977596734986848E-4</v>
      </c>
      <c r="Q65" s="42">
        <f t="shared" si="15"/>
        <v>4.9158569511421001E-4</v>
      </c>
      <c r="R65" s="103">
        <f t="shared" si="16"/>
        <v>3</v>
      </c>
      <c r="S65" s="299">
        <f t="shared" si="18"/>
        <v>6.3977596734986848E-4</v>
      </c>
      <c r="T65" s="299">
        <f t="shared" si="19"/>
        <v>4.9158569511421001E-4</v>
      </c>
      <c r="U65" s="218">
        <f t="shared" si="20"/>
        <v>3</v>
      </c>
      <c r="AH65" s="121" t="s">
        <v>127</v>
      </c>
      <c r="AI65" s="122">
        <v>0.73699999999999999</v>
      </c>
      <c r="AJ65" s="122">
        <v>13.311</v>
      </c>
      <c r="AK65" s="122" t="s">
        <v>90</v>
      </c>
      <c r="AL65" s="122" t="s">
        <v>121</v>
      </c>
      <c r="AM65" s="122"/>
      <c r="AN65" s="121"/>
      <c r="AO65" s="121"/>
      <c r="AP65" s="122"/>
      <c r="AQ65" s="291"/>
      <c r="AR65" s="291"/>
      <c r="AS65" s="291"/>
      <c r="AT65" s="174"/>
      <c r="AU65" s="3"/>
      <c r="AV65" s="228"/>
      <c r="AW65" s="122"/>
      <c r="AX65" s="228"/>
      <c r="AY65" s="228"/>
      <c r="AZ65" s="122"/>
      <c r="BA65" s="122"/>
      <c r="BB65" s="121"/>
      <c r="BC65" s="228"/>
      <c r="BD65" s="3"/>
      <c r="BE65" s="3"/>
      <c r="BF65" s="3"/>
      <c r="BG65" s="3"/>
      <c r="BH65" s="3"/>
      <c r="BI65" s="3"/>
    </row>
    <row r="66" spans="1:61" ht="18.600000000000001" thickBot="1">
      <c r="A66" s="22" t="s">
        <v>96</v>
      </c>
      <c r="B66" s="17" t="s">
        <v>105</v>
      </c>
      <c r="C66" s="52">
        <v>40</v>
      </c>
      <c r="D66" s="52">
        <v>38.940906524658203</v>
      </c>
      <c r="E66" s="52">
        <v>36.069454193115234</v>
      </c>
      <c r="F66" s="40">
        <f t="shared" si="11"/>
        <v>21.9478759765625</v>
      </c>
      <c r="G66" s="40">
        <f t="shared" si="11"/>
        <v>21.435060501098633</v>
      </c>
      <c r="H66" s="40">
        <f t="shared" si="11"/>
        <v>18.459894180297852</v>
      </c>
      <c r="I66" s="41">
        <f t="shared" si="17"/>
        <v>20.614276885986328</v>
      </c>
      <c r="J66" s="41">
        <f t="shared" si="12"/>
        <v>13.653388765123156</v>
      </c>
      <c r="K66" s="41">
        <f t="shared" si="12"/>
        <v>13.140573289659288</v>
      </c>
      <c r="L66" s="41">
        <f t="shared" si="12"/>
        <v>10.165406968858507</v>
      </c>
      <c r="M66" s="210">
        <f t="shared" si="13"/>
        <v>7.7610492473045183E-5</v>
      </c>
      <c r="N66" s="210">
        <f t="shared" si="13"/>
        <v>1.1073713407489909E-4</v>
      </c>
      <c r="O66" s="211">
        <f t="shared" si="13"/>
        <v>8.7077827284898896E-4</v>
      </c>
      <c r="P66" s="43">
        <f t="shared" si="14"/>
        <v>3.530419664656444E-4</v>
      </c>
      <c r="Q66" s="43">
        <f t="shared" si="15"/>
        <v>4.486786219629321E-4</v>
      </c>
      <c r="R66" s="105">
        <f t="shared" si="16"/>
        <v>3</v>
      </c>
      <c r="S66" s="300">
        <f t="shared" si="18"/>
        <v>3.530419664656444E-4</v>
      </c>
      <c r="T66" s="300">
        <f t="shared" si="19"/>
        <v>4.486786219629321E-4</v>
      </c>
      <c r="U66" s="219">
        <f t="shared" si="20"/>
        <v>3</v>
      </c>
      <c r="AH66" s="117" t="s">
        <v>128</v>
      </c>
      <c r="AI66" s="118">
        <v>0.56799999999999995</v>
      </c>
      <c r="AJ66" s="118">
        <v>10.254</v>
      </c>
      <c r="AK66" s="118" t="s">
        <v>90</v>
      </c>
      <c r="AL66" s="118" t="s">
        <v>121</v>
      </c>
      <c r="AM66" s="122"/>
      <c r="AN66" s="121"/>
      <c r="AO66" s="121"/>
      <c r="AP66" s="122"/>
      <c r="AQ66" s="291"/>
      <c r="AR66" s="291"/>
      <c r="AS66" s="291"/>
      <c r="AT66" s="174"/>
      <c r="AU66" s="3"/>
      <c r="AV66" s="228"/>
      <c r="AW66" s="122"/>
      <c r="AX66" s="228"/>
      <c r="AY66" s="228"/>
      <c r="AZ66" s="122"/>
      <c r="BA66" s="122"/>
      <c r="BB66" s="121"/>
      <c r="BC66" s="228"/>
      <c r="BD66" s="3"/>
      <c r="BE66" s="3"/>
      <c r="BF66" s="3"/>
      <c r="BG66" s="3"/>
      <c r="BH66" s="3"/>
      <c r="BI66" s="3"/>
    </row>
    <row r="67" spans="1:61">
      <c r="A67" s="20" t="s">
        <v>98</v>
      </c>
      <c r="B67" s="14" t="s">
        <v>105</v>
      </c>
      <c r="C67" s="50">
        <v>32.303777694702148</v>
      </c>
      <c r="D67" s="50">
        <v>32.378663063049316</v>
      </c>
      <c r="E67" s="50">
        <v>32.927162170410156</v>
      </c>
      <c r="F67" s="38">
        <f t="shared" si="11"/>
        <v>14.67274284362793</v>
      </c>
      <c r="G67" s="38">
        <f t="shared" si="11"/>
        <v>15.034258842468262</v>
      </c>
      <c r="H67" s="38">
        <f t="shared" si="11"/>
        <v>15.487924575805664</v>
      </c>
      <c r="I67" s="35">
        <f t="shared" si="17"/>
        <v>15.064975420633951</v>
      </c>
      <c r="J67" s="35">
        <f t="shared" si="12"/>
        <v>6.3782556321885853</v>
      </c>
      <c r="K67" s="35">
        <f t="shared" si="12"/>
        <v>6.7397716310289173</v>
      </c>
      <c r="L67" s="35">
        <f t="shared" si="12"/>
        <v>7.1934373643663196</v>
      </c>
      <c r="M67" s="202">
        <f t="shared" si="13"/>
        <v>1.2021363644571757E-2</v>
      </c>
      <c r="N67" s="203">
        <f t="shared" si="13"/>
        <v>9.3567833788135019E-3</v>
      </c>
      <c r="O67" s="204">
        <f t="shared" si="13"/>
        <v>6.8321844313099372E-3</v>
      </c>
      <c r="P67" s="42">
        <f t="shared" si="14"/>
        <v>9.4034438182317315E-3</v>
      </c>
      <c r="Q67" s="42">
        <f t="shared" si="15"/>
        <v>2.5949042611033198E-3</v>
      </c>
      <c r="R67" s="103">
        <f t="shared" si="16"/>
        <v>3</v>
      </c>
      <c r="S67" s="299">
        <f t="shared" si="18"/>
        <v>9.4034438182317315E-3</v>
      </c>
      <c r="T67" s="299">
        <f t="shared" si="19"/>
        <v>2.5949042611033198E-3</v>
      </c>
      <c r="U67" s="218">
        <f t="shared" si="20"/>
        <v>3</v>
      </c>
      <c r="AH67" s="121" t="s">
        <v>130</v>
      </c>
      <c r="AI67" s="122">
        <v>0.35499999999999998</v>
      </c>
      <c r="AJ67" s="122">
        <v>6.4029999999999996</v>
      </c>
      <c r="AK67" s="122" t="s">
        <v>90</v>
      </c>
      <c r="AL67" s="122" t="s">
        <v>121</v>
      </c>
      <c r="AM67" s="122"/>
      <c r="AN67" s="121"/>
      <c r="AO67" s="121"/>
      <c r="AP67" s="122"/>
      <c r="AQ67" s="291"/>
      <c r="AR67" s="291"/>
      <c r="AS67" s="291"/>
      <c r="AT67" s="174"/>
      <c r="AU67" s="3"/>
      <c r="AV67" s="228"/>
      <c r="AW67" s="122"/>
      <c r="AX67" s="228"/>
      <c r="AY67" s="228"/>
      <c r="AZ67" s="122"/>
      <c r="BA67" s="122"/>
      <c r="BB67" s="121"/>
      <c r="BC67" s="228"/>
      <c r="BD67" s="3"/>
      <c r="BE67" s="3"/>
      <c r="BF67" s="3"/>
      <c r="BG67" s="3"/>
      <c r="BH67" s="3"/>
      <c r="BI67" s="3"/>
    </row>
    <row r="68" spans="1:61">
      <c r="A68" s="21" t="s">
        <v>99</v>
      </c>
      <c r="B68" s="15" t="s">
        <v>105</v>
      </c>
      <c r="C68" s="51">
        <v>32.722795486450195</v>
      </c>
      <c r="D68" s="51">
        <v>32.455913543701172</v>
      </c>
      <c r="E68" s="51">
        <v>33.007492065429687</v>
      </c>
      <c r="F68" s="38">
        <f t="shared" si="11"/>
        <v>15.138053894042969</v>
      </c>
      <c r="G68" s="38">
        <f t="shared" si="11"/>
        <v>15.65730094909668</v>
      </c>
      <c r="H68" s="38">
        <f t="shared" si="11"/>
        <v>15.721296310424805</v>
      </c>
      <c r="I68" s="36">
        <f t="shared" si="17"/>
        <v>15.505550384521484</v>
      </c>
      <c r="J68" s="35">
        <f t="shared" si="12"/>
        <v>6.8435666826036243</v>
      </c>
      <c r="K68" s="35">
        <f t="shared" si="12"/>
        <v>7.3628137376573353</v>
      </c>
      <c r="L68" s="35">
        <f t="shared" si="12"/>
        <v>7.4268090989854603</v>
      </c>
      <c r="M68" s="202">
        <f t="shared" si="13"/>
        <v>8.7072527514655464E-3</v>
      </c>
      <c r="N68" s="203">
        <f t="shared" si="13"/>
        <v>6.0753627278786367E-3</v>
      </c>
      <c r="O68" s="204">
        <f t="shared" si="13"/>
        <v>5.811760235275968E-3</v>
      </c>
      <c r="P68" s="42">
        <f t="shared" si="14"/>
        <v>6.864791904873384E-3</v>
      </c>
      <c r="Q68" s="42">
        <f t="shared" si="15"/>
        <v>1.6010521687145041E-3</v>
      </c>
      <c r="R68" s="103">
        <f t="shared" si="16"/>
        <v>3</v>
      </c>
      <c r="S68" s="299">
        <f t="shared" si="18"/>
        <v>6.864791904873384E-3</v>
      </c>
      <c r="T68" s="299">
        <f t="shared" si="19"/>
        <v>1.6010521687145041E-3</v>
      </c>
      <c r="U68" s="218">
        <f t="shared" si="20"/>
        <v>3</v>
      </c>
      <c r="AH68" s="119" t="s">
        <v>131</v>
      </c>
      <c r="AI68" s="120">
        <v>0.38300000000000001</v>
      </c>
      <c r="AJ68" s="120">
        <v>6.9080000000000004</v>
      </c>
      <c r="AK68" s="120" t="s">
        <v>90</v>
      </c>
      <c r="AL68" s="120" t="s">
        <v>121</v>
      </c>
      <c r="AM68" s="122"/>
      <c r="AN68" s="121"/>
      <c r="AO68" s="121"/>
      <c r="AP68" s="122"/>
      <c r="AQ68" s="291"/>
      <c r="AR68" s="291"/>
      <c r="AS68" s="291"/>
      <c r="AT68" s="174"/>
      <c r="AU68" s="3"/>
      <c r="AV68" s="228"/>
      <c r="AW68" s="122"/>
      <c r="AX68" s="228"/>
      <c r="AY68" s="228"/>
      <c r="AZ68" s="122"/>
      <c r="BA68" s="122"/>
      <c r="BB68" s="121"/>
      <c r="BC68" s="228"/>
      <c r="BD68" s="3"/>
      <c r="BE68" s="3"/>
      <c r="BF68" s="3"/>
      <c r="BG68" s="3"/>
      <c r="BH68" s="3"/>
      <c r="BI68" s="3"/>
    </row>
    <row r="69" spans="1:61" ht="18.600000000000001" thickBot="1">
      <c r="A69" s="22" t="s">
        <v>103</v>
      </c>
      <c r="B69" s="17" t="s">
        <v>105</v>
      </c>
      <c r="C69" s="52">
        <v>33.544681549072266</v>
      </c>
      <c r="D69" s="52">
        <v>32.778135299682617</v>
      </c>
      <c r="E69" s="52">
        <v>34.357875823974609</v>
      </c>
      <c r="F69" s="40">
        <f t="shared" si="11"/>
        <v>15.773641586303711</v>
      </c>
      <c r="G69" s="40">
        <f t="shared" si="11"/>
        <v>14.837091445922852</v>
      </c>
      <c r="H69" s="40">
        <f t="shared" si="11"/>
        <v>16.695194244384766</v>
      </c>
      <c r="I69" s="41">
        <f t="shared" si="17"/>
        <v>15.768642425537109</v>
      </c>
      <c r="J69" s="41">
        <f t="shared" si="12"/>
        <v>7.4791543748643665</v>
      </c>
      <c r="K69" s="41">
        <f t="shared" si="12"/>
        <v>6.5426042344835071</v>
      </c>
      <c r="L69" s="41">
        <f t="shared" si="12"/>
        <v>8.4007070329454212</v>
      </c>
      <c r="M69" s="205">
        <f t="shared" si="13"/>
        <v>5.6046718623482253E-3</v>
      </c>
      <c r="N69" s="205">
        <f t="shared" si="13"/>
        <v>1.0727039397286607E-2</v>
      </c>
      <c r="O69" s="206">
        <f t="shared" si="13"/>
        <v>2.9589334557021067E-3</v>
      </c>
      <c r="P69" s="43">
        <f t="shared" si="14"/>
        <v>6.4302149051123124E-3</v>
      </c>
      <c r="Q69" s="43">
        <f t="shared" si="15"/>
        <v>3.9493048080025735E-3</v>
      </c>
      <c r="R69" s="105">
        <f t="shared" si="16"/>
        <v>3</v>
      </c>
      <c r="S69" s="300">
        <f t="shared" si="18"/>
        <v>6.4302149051123124E-3</v>
      </c>
      <c r="T69" s="300">
        <f t="shared" si="19"/>
        <v>3.9493048080025735E-3</v>
      </c>
      <c r="U69" s="219">
        <f t="shared" si="20"/>
        <v>3</v>
      </c>
      <c r="AH69" s="121" t="s">
        <v>132</v>
      </c>
      <c r="AI69" s="122">
        <v>0.21299999999999999</v>
      </c>
      <c r="AJ69" s="122">
        <v>3.851</v>
      </c>
      <c r="AK69" s="122">
        <v>6.0000000000000001E-3</v>
      </c>
      <c r="AL69" s="122" t="s">
        <v>121</v>
      </c>
      <c r="AM69" s="122"/>
      <c r="AN69" s="121"/>
      <c r="AO69" s="121"/>
      <c r="AP69" s="122"/>
      <c r="AQ69" s="291"/>
      <c r="AR69" s="291"/>
      <c r="AS69" s="291"/>
      <c r="AT69" s="174"/>
      <c r="AU69" s="3"/>
      <c r="AV69" s="228"/>
      <c r="AW69" s="122"/>
      <c r="AX69" s="228"/>
      <c r="AY69" s="228"/>
      <c r="AZ69" s="122"/>
      <c r="BA69" s="122"/>
      <c r="BB69" s="121"/>
      <c r="BC69" s="228"/>
      <c r="BD69" s="3"/>
      <c r="BE69" s="3"/>
      <c r="BF69" s="3"/>
      <c r="BG69" s="3"/>
      <c r="BH69" s="3"/>
      <c r="BI69" s="3"/>
    </row>
    <row r="70" spans="1:61">
      <c r="S70" s="214"/>
      <c r="T70" s="214"/>
      <c r="U70" s="220"/>
      <c r="AH70" s="119" t="s">
        <v>134</v>
      </c>
      <c r="AI70" s="120">
        <v>0.16900000000000001</v>
      </c>
      <c r="AJ70" s="120">
        <v>3.0569999999999999</v>
      </c>
      <c r="AK70" s="120">
        <v>4.7E-2</v>
      </c>
      <c r="AL70" s="120" t="s">
        <v>121</v>
      </c>
      <c r="AM70" s="122"/>
      <c r="AN70" s="121"/>
      <c r="AO70" s="121"/>
      <c r="AP70" s="122"/>
      <c r="AQ70" s="291"/>
      <c r="AR70" s="291"/>
      <c r="AS70" s="291"/>
      <c r="AT70" s="174"/>
      <c r="AU70" s="3"/>
      <c r="AV70" s="228"/>
      <c r="AW70" s="122"/>
      <c r="AX70" s="228"/>
      <c r="AY70" s="228"/>
      <c r="AZ70" s="122"/>
      <c r="BA70" s="122"/>
      <c r="BB70" s="121"/>
      <c r="BC70" s="228"/>
      <c r="BD70" s="3"/>
      <c r="BE70" s="3"/>
      <c r="BF70" s="3"/>
      <c r="BG70" s="3"/>
      <c r="BH70" s="3"/>
      <c r="BI70" s="3"/>
    </row>
    <row r="71" spans="1:61">
      <c r="A71" s="74"/>
      <c r="B71" s="74"/>
      <c r="C71" s="74"/>
      <c r="D71" s="74"/>
      <c r="E71" s="302"/>
      <c r="S71" s="214"/>
      <c r="T71" s="214"/>
      <c r="U71" s="220"/>
      <c r="AH71" s="121"/>
      <c r="AI71" s="122"/>
      <c r="AJ71" s="122"/>
      <c r="AK71" s="122"/>
      <c r="AL71" s="122"/>
      <c r="AM71" s="122"/>
      <c r="AN71" s="121"/>
      <c r="AO71" s="121"/>
      <c r="AP71" s="122"/>
      <c r="AQ71" s="291"/>
      <c r="AR71" s="291"/>
      <c r="AS71" s="291"/>
      <c r="AT71" s="174"/>
      <c r="AU71" s="3"/>
      <c r="AV71" s="228"/>
      <c r="AW71" s="122"/>
      <c r="AX71" s="228"/>
      <c r="AY71" s="228"/>
      <c r="AZ71" s="122"/>
      <c r="BA71" s="122"/>
      <c r="BB71" s="121"/>
      <c r="BC71" s="228"/>
      <c r="BD71" s="3"/>
      <c r="BE71" s="3"/>
      <c r="BF71" s="3"/>
      <c r="BG71" s="3"/>
      <c r="BH71" s="3"/>
      <c r="BI71" s="3"/>
    </row>
    <row r="72" spans="1:61" ht="18.600000000000001" thickBot="1">
      <c r="A72" s="376" t="s">
        <v>11</v>
      </c>
      <c r="B72" s="376"/>
      <c r="C72" s="376"/>
      <c r="D72" s="376"/>
      <c r="E72" s="377"/>
      <c r="F72" s="370" t="s">
        <v>12</v>
      </c>
      <c r="G72" s="371"/>
      <c r="H72" s="371"/>
      <c r="I72" s="371"/>
      <c r="J72" s="371"/>
      <c r="K72" s="371"/>
      <c r="L72" s="371"/>
      <c r="M72" s="371"/>
      <c r="N72" s="371"/>
      <c r="O72" s="371"/>
      <c r="P72" s="371"/>
      <c r="Q72" s="371"/>
      <c r="R72" s="371"/>
      <c r="S72" s="371"/>
      <c r="T72" s="371"/>
      <c r="U72" s="372"/>
      <c r="AH72" s="121"/>
      <c r="AI72" s="122"/>
      <c r="AJ72" s="122"/>
      <c r="AK72" s="122"/>
      <c r="AL72" s="122"/>
      <c r="AM72" s="122"/>
      <c r="AN72" s="121"/>
      <c r="AO72" s="121"/>
      <c r="AP72" s="122"/>
      <c r="AQ72" s="291"/>
      <c r="AR72" s="291"/>
      <c r="AS72" s="291"/>
      <c r="AT72" s="174"/>
      <c r="AU72" s="3"/>
      <c r="AV72" s="228"/>
      <c r="AW72" s="122"/>
      <c r="AX72" s="228"/>
      <c r="AY72" s="228"/>
      <c r="AZ72" s="122"/>
      <c r="BA72" s="122"/>
      <c r="BB72" s="121"/>
      <c r="BC72" s="228"/>
      <c r="BD72" s="3"/>
      <c r="BE72" s="3"/>
      <c r="BF72" s="3"/>
      <c r="BG72" s="3"/>
      <c r="BH72" s="3"/>
      <c r="BI72" s="3"/>
    </row>
    <row r="73" spans="1:61">
      <c r="A73" s="125" t="s">
        <v>22</v>
      </c>
      <c r="B73" s="19"/>
      <c r="C73" s="19"/>
      <c r="D73" s="19"/>
      <c r="E73" s="23"/>
      <c r="F73" s="148"/>
      <c r="G73" s="148"/>
      <c r="H73" s="148"/>
      <c r="I73" s="148"/>
      <c r="J73" s="149" t="s">
        <v>17</v>
      </c>
      <c r="K73" s="150"/>
      <c r="L73" s="151"/>
      <c r="M73" s="367" t="s">
        <v>138</v>
      </c>
      <c r="N73" s="368"/>
      <c r="O73" s="368"/>
      <c r="P73" s="368"/>
      <c r="Q73" s="368"/>
      <c r="R73" s="368"/>
      <c r="S73" s="368"/>
      <c r="T73" s="368"/>
      <c r="U73" s="369"/>
      <c r="AH73" s="121" t="s">
        <v>156</v>
      </c>
      <c r="AI73" s="122"/>
      <c r="AJ73" s="122"/>
      <c r="AK73" s="122"/>
      <c r="AL73" s="122"/>
      <c r="AM73" s="122"/>
      <c r="AN73" s="121"/>
      <c r="AO73" s="121"/>
      <c r="AP73" s="122"/>
      <c r="AQ73" s="291"/>
      <c r="AR73" s="291"/>
      <c r="AS73" s="291"/>
      <c r="AT73" s="174"/>
      <c r="AU73" s="3"/>
      <c r="AV73" s="228"/>
      <c r="AW73" s="122"/>
      <c r="AX73" s="228"/>
      <c r="AY73" s="228"/>
      <c r="AZ73" s="122"/>
      <c r="BA73" s="122"/>
      <c r="BB73" s="173"/>
      <c r="BC73" s="228"/>
      <c r="BD73" s="3"/>
      <c r="BE73" s="3"/>
      <c r="BF73" s="3"/>
      <c r="BG73" s="3"/>
      <c r="BH73" s="3"/>
      <c r="BI73" s="3"/>
    </row>
    <row r="74" spans="1:61" ht="18.600000000000001" thickBot="1">
      <c r="A74" s="126" t="s">
        <v>23</v>
      </c>
      <c r="B74" s="18" t="s">
        <v>24</v>
      </c>
      <c r="C74" s="34" t="s">
        <v>25</v>
      </c>
      <c r="D74" s="34" t="s">
        <v>26</v>
      </c>
      <c r="E74" s="34" t="s">
        <v>27</v>
      </c>
      <c r="F74" s="44" t="s">
        <v>28</v>
      </c>
      <c r="G74" s="44" t="s">
        <v>29</v>
      </c>
      <c r="H74" s="44" t="s">
        <v>30</v>
      </c>
      <c r="I74" s="44" t="s">
        <v>31</v>
      </c>
      <c r="J74" s="131" t="s">
        <v>32</v>
      </c>
      <c r="K74" s="131" t="s">
        <v>33</v>
      </c>
      <c r="L74" s="131" t="s">
        <v>34</v>
      </c>
      <c r="M74" s="58" t="s">
        <v>35</v>
      </c>
      <c r="N74" s="130" t="s">
        <v>36</v>
      </c>
      <c r="O74" s="130" t="s">
        <v>37</v>
      </c>
      <c r="P74" s="303" t="s">
        <v>38</v>
      </c>
      <c r="Q74" s="223" t="s">
        <v>39</v>
      </c>
      <c r="R74" s="223" t="s">
        <v>40</v>
      </c>
      <c r="S74" s="224" t="s">
        <v>41</v>
      </c>
      <c r="T74" s="224" t="s">
        <v>42</v>
      </c>
      <c r="U74" s="225" t="s">
        <v>43</v>
      </c>
      <c r="AH74" s="121" t="s">
        <v>115</v>
      </c>
      <c r="AI74" s="122" t="s">
        <v>116</v>
      </c>
      <c r="AJ74" s="122" t="s">
        <v>117</v>
      </c>
      <c r="AK74" s="122" t="s">
        <v>118</v>
      </c>
      <c r="AL74" s="122" t="s">
        <v>119</v>
      </c>
      <c r="AM74" s="122"/>
      <c r="AN74" s="121"/>
      <c r="AO74" s="121"/>
      <c r="AP74" s="122"/>
      <c r="AQ74" s="291"/>
      <c r="AR74" s="291"/>
      <c r="AS74" s="291"/>
      <c r="AT74" s="174"/>
      <c r="AU74" s="3"/>
      <c r="AV74" s="228"/>
      <c r="AW74" s="122"/>
      <c r="AX74" s="228"/>
      <c r="AY74" s="228"/>
      <c r="AZ74" s="122"/>
      <c r="BA74" s="122"/>
      <c r="BB74" s="3"/>
      <c r="BC74" s="228"/>
      <c r="BD74" s="3"/>
      <c r="BE74" s="3"/>
      <c r="BF74" s="3"/>
      <c r="BG74" s="3"/>
      <c r="BH74" s="3"/>
      <c r="BI74" s="3"/>
    </row>
    <row r="75" spans="1:61">
      <c r="A75" s="20" t="s">
        <v>53</v>
      </c>
      <c r="B75" s="14" t="s">
        <v>54</v>
      </c>
      <c r="C75" s="45">
        <v>18.65419864654541</v>
      </c>
      <c r="D75" s="45">
        <v>17.957810401916504</v>
      </c>
      <c r="E75" s="50">
        <v>17.396860122680664</v>
      </c>
      <c r="F75" s="53"/>
      <c r="G75" s="53"/>
      <c r="H75" s="53"/>
      <c r="I75" s="53"/>
      <c r="J75" s="53"/>
      <c r="K75" s="54"/>
      <c r="L75" s="54"/>
      <c r="M75" s="29"/>
      <c r="N75" s="29"/>
      <c r="O75" s="25"/>
      <c r="P75" s="24"/>
      <c r="Q75" s="24"/>
      <c r="R75" s="103"/>
      <c r="S75" s="29"/>
      <c r="T75" s="29"/>
      <c r="U75" s="222"/>
      <c r="AH75" s="121" t="s">
        <v>157</v>
      </c>
      <c r="AI75" s="122">
        <v>7.8899999999999998E-2</v>
      </c>
      <c r="AJ75" s="122">
        <v>1.8380000000000001</v>
      </c>
      <c r="AK75" s="122">
        <v>0.22800000000000001</v>
      </c>
      <c r="AL75" s="122" t="s">
        <v>125</v>
      </c>
      <c r="AM75" s="122"/>
      <c r="AN75" s="121"/>
      <c r="AO75" s="121"/>
      <c r="AP75" s="122"/>
      <c r="AQ75" s="291"/>
      <c r="AR75" s="291"/>
      <c r="AS75" s="291"/>
      <c r="AT75" s="174"/>
      <c r="AU75" s="3"/>
      <c r="AV75" s="228"/>
      <c r="AW75" s="122"/>
      <c r="AX75" s="228"/>
      <c r="AY75" s="228"/>
      <c r="AZ75" s="122"/>
      <c r="BA75" s="122"/>
      <c r="BB75" s="3"/>
      <c r="BC75" s="228"/>
      <c r="BD75" s="3"/>
      <c r="BE75" s="3"/>
      <c r="BF75" s="3"/>
      <c r="BG75" s="3"/>
      <c r="BH75" s="3"/>
      <c r="BI75" s="3"/>
    </row>
    <row r="76" spans="1:61">
      <c r="A76" s="21" t="s">
        <v>57</v>
      </c>
      <c r="B76" s="15" t="s">
        <v>54</v>
      </c>
      <c r="C76" s="47">
        <v>16.185625076293945</v>
      </c>
      <c r="D76" s="47">
        <v>16.17718505859375</v>
      </c>
      <c r="E76" s="51">
        <v>18.824480056762695</v>
      </c>
      <c r="F76" s="55"/>
      <c r="G76" s="55"/>
      <c r="H76" s="55"/>
      <c r="I76" s="55"/>
      <c r="J76" s="55"/>
      <c r="K76" s="54"/>
      <c r="L76" s="54"/>
      <c r="M76" s="30"/>
      <c r="N76" s="30"/>
      <c r="O76" s="26"/>
      <c r="P76" s="16"/>
      <c r="Q76" s="16"/>
      <c r="R76" s="104"/>
      <c r="S76" s="30"/>
      <c r="T76" s="30"/>
      <c r="U76" s="216"/>
      <c r="AH76" s="121" t="s">
        <v>158</v>
      </c>
      <c r="AI76" s="122">
        <v>6.4399999999999999E-2</v>
      </c>
      <c r="AJ76" s="122">
        <v>1.5009999999999999</v>
      </c>
      <c r="AK76" s="122">
        <v>0.432</v>
      </c>
      <c r="AL76" s="122" t="s">
        <v>133</v>
      </c>
      <c r="AM76" s="122"/>
      <c r="AN76" s="121"/>
      <c r="AO76" s="121"/>
      <c r="AP76" s="122"/>
      <c r="AQ76" s="291"/>
      <c r="AR76" s="291"/>
      <c r="AS76" s="291"/>
      <c r="AT76" s="174"/>
      <c r="AU76" s="3"/>
      <c r="AV76" s="228"/>
      <c r="AW76" s="122"/>
      <c r="AX76" s="228"/>
      <c r="AY76" s="228"/>
      <c r="AZ76" s="122"/>
      <c r="BA76" s="122"/>
      <c r="BB76" s="3"/>
      <c r="BC76" s="228"/>
      <c r="BD76" s="3"/>
      <c r="BE76" s="3"/>
      <c r="BF76" s="3"/>
      <c r="BG76" s="3"/>
      <c r="BH76" s="3"/>
      <c r="BI76" s="3"/>
    </row>
    <row r="77" spans="1:61">
      <c r="A77" s="21" t="s">
        <v>61</v>
      </c>
      <c r="B77" s="15" t="s">
        <v>54</v>
      </c>
      <c r="C77" s="47">
        <v>18.20222282409668</v>
      </c>
      <c r="D77" s="47">
        <v>17.753692626953125</v>
      </c>
      <c r="E77" s="51">
        <v>17.532110214233398</v>
      </c>
      <c r="F77" s="55"/>
      <c r="G77" s="55"/>
      <c r="H77" s="55"/>
      <c r="I77" s="55"/>
      <c r="J77" s="55"/>
      <c r="K77" s="54"/>
      <c r="L77" s="54"/>
      <c r="M77" s="30"/>
      <c r="N77" s="30"/>
      <c r="O77" s="26"/>
      <c r="P77" s="16"/>
      <c r="Q77" s="16"/>
      <c r="R77" s="104"/>
      <c r="S77" s="30"/>
      <c r="T77" s="30"/>
      <c r="U77" s="216"/>
      <c r="AH77" s="121" t="s">
        <v>159</v>
      </c>
      <c r="AI77" s="122">
        <v>1.4500000000000001E-2</v>
      </c>
      <c r="AJ77" s="122">
        <v>0.33700000000000002</v>
      </c>
      <c r="AK77" s="122">
        <v>1</v>
      </c>
      <c r="AL77" s="122" t="s">
        <v>133</v>
      </c>
      <c r="AM77" s="122"/>
      <c r="AN77" s="121"/>
      <c r="AO77" s="121"/>
      <c r="AP77" s="122"/>
      <c r="AQ77" s="291"/>
      <c r="AR77" s="291"/>
      <c r="AS77" s="291"/>
      <c r="AT77" s="174"/>
      <c r="AU77" s="3"/>
      <c r="AV77" s="228"/>
      <c r="AW77" s="122"/>
      <c r="AX77" s="228"/>
      <c r="AY77" s="228"/>
      <c r="AZ77" s="122"/>
      <c r="BA77" s="122"/>
      <c r="BB77" s="3"/>
      <c r="BC77" s="228"/>
      <c r="BD77" s="3"/>
      <c r="BE77" s="3"/>
      <c r="BF77" s="3"/>
      <c r="BG77" s="3"/>
      <c r="BH77" s="3"/>
      <c r="BI77" s="3"/>
    </row>
    <row r="78" spans="1:61">
      <c r="A78" s="21" t="s">
        <v>67</v>
      </c>
      <c r="B78" s="15" t="s">
        <v>54</v>
      </c>
      <c r="C78" s="47">
        <v>18.247919082641602</v>
      </c>
      <c r="D78" s="47">
        <v>18.140344619750977</v>
      </c>
      <c r="E78" s="51">
        <v>19.486948013305664</v>
      </c>
      <c r="F78" s="55"/>
      <c r="G78" s="55"/>
      <c r="H78" s="55"/>
      <c r="I78" s="55"/>
      <c r="J78" s="55"/>
      <c r="K78" s="54"/>
      <c r="L78" s="54"/>
      <c r="M78" s="30"/>
      <c r="N78" s="30"/>
      <c r="O78" s="26"/>
      <c r="P78" s="16"/>
      <c r="Q78" s="16"/>
      <c r="R78" s="104"/>
      <c r="S78" s="30"/>
      <c r="T78" s="30"/>
      <c r="U78" s="216"/>
      <c r="AH78" s="173"/>
      <c r="AI78" s="263"/>
      <c r="AJ78" s="263"/>
      <c r="AK78" s="263"/>
      <c r="AL78" s="263"/>
      <c r="AM78" s="263"/>
      <c r="AN78" s="121"/>
      <c r="AO78" s="121"/>
      <c r="AP78" s="122"/>
      <c r="AQ78" s="291"/>
      <c r="AR78" s="291"/>
      <c r="AS78" s="291"/>
      <c r="AT78" s="174"/>
      <c r="AU78" s="3"/>
      <c r="AV78" s="228"/>
      <c r="AW78" s="122"/>
      <c r="AX78" s="228"/>
      <c r="AY78" s="228"/>
      <c r="AZ78" s="122"/>
      <c r="BA78" s="122"/>
      <c r="BB78" s="3"/>
      <c r="BC78" s="228"/>
      <c r="BD78" s="3"/>
      <c r="BE78" s="3"/>
      <c r="BF78" s="3"/>
      <c r="BG78" s="3"/>
      <c r="BH78" s="3"/>
      <c r="BI78" s="3"/>
    </row>
    <row r="79" spans="1:61">
      <c r="A79" s="21" t="s">
        <v>73</v>
      </c>
      <c r="B79" s="15" t="s">
        <v>54</v>
      </c>
      <c r="C79" s="47">
        <v>18.31977653503418</v>
      </c>
      <c r="D79" s="47">
        <v>17.261684417724599</v>
      </c>
      <c r="E79" s="51">
        <v>17.65785026550293</v>
      </c>
      <c r="F79" s="55"/>
      <c r="G79" s="55"/>
      <c r="H79" s="55"/>
      <c r="I79" s="55"/>
      <c r="J79" s="55"/>
      <c r="K79" s="54"/>
      <c r="L79" s="54"/>
      <c r="M79" s="30"/>
      <c r="N79" s="30"/>
      <c r="O79" s="26"/>
      <c r="P79" s="16"/>
      <c r="Q79" s="16"/>
      <c r="R79" s="104"/>
      <c r="S79" s="30"/>
      <c r="T79" s="30"/>
      <c r="U79" s="216"/>
      <c r="AH79" s="121"/>
      <c r="AI79" s="122"/>
      <c r="AJ79" s="122"/>
      <c r="AK79" s="122"/>
      <c r="AL79" s="122"/>
      <c r="AM79" s="122"/>
      <c r="AN79" s="121"/>
      <c r="AO79" s="121"/>
      <c r="AP79" s="122"/>
      <c r="AQ79" s="291"/>
      <c r="AR79" s="291"/>
      <c r="AS79" s="291"/>
      <c r="AT79" s="174"/>
      <c r="AU79" s="3"/>
      <c r="AV79" s="228"/>
      <c r="AW79" s="122"/>
      <c r="AX79" s="228"/>
      <c r="AY79" s="228"/>
      <c r="AZ79" s="122"/>
      <c r="BA79" s="122"/>
      <c r="BB79" s="3"/>
      <c r="BC79" s="228"/>
      <c r="BD79" s="3"/>
      <c r="BE79" s="3"/>
      <c r="BF79" s="3"/>
      <c r="BG79" s="3"/>
      <c r="BH79" s="3"/>
      <c r="BI79" s="3"/>
    </row>
    <row r="80" spans="1:61">
      <c r="A80" s="21" t="s">
        <v>75</v>
      </c>
      <c r="B80" s="15" t="s">
        <v>54</v>
      </c>
      <c r="C80" s="47">
        <v>17.985967636108398</v>
      </c>
      <c r="D80" s="47">
        <v>18.215175628662109</v>
      </c>
      <c r="E80" s="51">
        <v>17.349693298339844</v>
      </c>
      <c r="F80" s="55"/>
      <c r="G80" s="55"/>
      <c r="H80" s="55"/>
      <c r="I80" s="55"/>
      <c r="J80" s="55"/>
      <c r="K80" s="54"/>
      <c r="L80" s="54"/>
      <c r="M80" s="30"/>
      <c r="N80" s="30"/>
      <c r="O80" s="26"/>
      <c r="P80" s="16"/>
      <c r="Q80" s="16"/>
      <c r="R80" s="104"/>
      <c r="S80" s="30"/>
      <c r="T80" s="30"/>
      <c r="U80" s="216"/>
      <c r="AH80" s="121" t="s">
        <v>160</v>
      </c>
      <c r="AI80" s="122"/>
      <c r="AJ80" s="122"/>
      <c r="AK80" s="122"/>
      <c r="AL80" s="122"/>
      <c r="AM80" s="122"/>
      <c r="AN80" s="121"/>
      <c r="AO80" s="121"/>
      <c r="AP80" s="122"/>
      <c r="AQ80" s="291"/>
      <c r="AR80" s="291"/>
      <c r="AS80" s="291"/>
      <c r="AT80" s="174"/>
      <c r="AU80" s="3"/>
      <c r="AV80" s="228"/>
      <c r="AW80" s="122"/>
      <c r="AX80" s="228"/>
      <c r="AY80" s="228"/>
      <c r="AZ80" s="122"/>
      <c r="BA80" s="122"/>
      <c r="BB80" s="3"/>
      <c r="BC80" s="228"/>
      <c r="BD80" s="3"/>
      <c r="BE80" s="3"/>
      <c r="BF80" s="3"/>
      <c r="BG80" s="3"/>
      <c r="BH80" s="3"/>
      <c r="BI80" s="3"/>
    </row>
    <row r="81" spans="1:61">
      <c r="A81" s="21" t="s">
        <v>81</v>
      </c>
      <c r="B81" s="15" t="s">
        <v>54</v>
      </c>
      <c r="C81" s="47">
        <v>18.254114151000977</v>
      </c>
      <c r="D81" s="47">
        <v>16.982315063476563</v>
      </c>
      <c r="E81" s="51">
        <v>17.203590393066406</v>
      </c>
      <c r="F81" s="55"/>
      <c r="G81" s="55"/>
      <c r="H81" s="55"/>
      <c r="I81" s="55"/>
      <c r="J81" s="55"/>
      <c r="K81" s="54"/>
      <c r="L81" s="54"/>
      <c r="M81" s="30"/>
      <c r="N81" s="30"/>
      <c r="O81" s="26"/>
      <c r="P81" s="24"/>
      <c r="Q81" s="24"/>
      <c r="R81" s="103"/>
      <c r="S81" s="30"/>
      <c r="T81" s="30"/>
      <c r="U81" s="216"/>
      <c r="AH81" s="121" t="s">
        <v>115</v>
      </c>
      <c r="AI81" s="122" t="s">
        <v>116</v>
      </c>
      <c r="AJ81" s="122" t="s">
        <v>117</v>
      </c>
      <c r="AK81" s="122" t="s">
        <v>118</v>
      </c>
      <c r="AL81" s="122" t="s">
        <v>119</v>
      </c>
      <c r="AM81" s="122"/>
      <c r="AN81" s="121"/>
      <c r="AO81" s="121"/>
      <c r="AP81" s="122"/>
      <c r="AQ81" s="291"/>
      <c r="AR81" s="291"/>
      <c r="AS81" s="291"/>
      <c r="AT81" s="174"/>
      <c r="AU81" s="3"/>
      <c r="AV81" s="228"/>
      <c r="AW81" s="122"/>
      <c r="AX81" s="228"/>
      <c r="AY81" s="228"/>
      <c r="AZ81" s="122"/>
      <c r="BA81" s="122"/>
      <c r="BB81" s="3"/>
      <c r="BC81" s="228"/>
      <c r="BD81" s="3"/>
      <c r="BE81" s="3"/>
      <c r="BF81" s="3"/>
      <c r="BG81" s="3"/>
      <c r="BH81" s="3"/>
      <c r="BI81" s="3"/>
    </row>
    <row r="82" spans="1:61">
      <c r="A82" s="21" t="s">
        <v>89</v>
      </c>
      <c r="B82" s="15" t="s">
        <v>54</v>
      </c>
      <c r="C82" s="47">
        <v>17.18316650390625</v>
      </c>
      <c r="D82" s="47">
        <v>18.74516487121582</v>
      </c>
      <c r="E82" s="51">
        <v>20.433247248331707</v>
      </c>
      <c r="F82" s="55"/>
      <c r="G82" s="55"/>
      <c r="H82" s="55"/>
      <c r="I82" s="55"/>
      <c r="J82" s="55"/>
      <c r="K82" s="54"/>
      <c r="L82" s="54"/>
      <c r="M82" s="30"/>
      <c r="N82" s="30"/>
      <c r="O82" s="26"/>
      <c r="P82" s="16"/>
      <c r="Q82" s="16"/>
      <c r="R82" s="104"/>
      <c r="S82" s="30"/>
      <c r="T82" s="30"/>
      <c r="U82" s="216"/>
      <c r="AH82" s="121" t="s">
        <v>157</v>
      </c>
      <c r="AI82" s="122">
        <v>0.58599999999999997</v>
      </c>
      <c r="AJ82" s="122">
        <v>6.1139999999999999</v>
      </c>
      <c r="AK82" s="122" t="s">
        <v>90</v>
      </c>
      <c r="AL82" s="122" t="s">
        <v>121</v>
      </c>
      <c r="AM82" s="122"/>
      <c r="AN82" s="121"/>
      <c r="AO82" s="121"/>
      <c r="AP82" s="122"/>
      <c r="AQ82" s="291"/>
      <c r="AR82" s="291"/>
      <c r="AS82" s="291"/>
      <c r="AT82" s="174"/>
      <c r="AU82" s="3"/>
      <c r="AV82" s="228"/>
      <c r="AW82" s="122"/>
      <c r="AX82" s="228"/>
      <c r="AY82" s="228"/>
      <c r="AZ82" s="122"/>
      <c r="BA82" s="122"/>
      <c r="BB82" s="3"/>
      <c r="BC82" s="228"/>
      <c r="BD82" s="3"/>
      <c r="BE82" s="3"/>
      <c r="BF82" s="3"/>
      <c r="BG82" s="3"/>
      <c r="BH82" s="3"/>
      <c r="BI82" s="3"/>
    </row>
    <row r="83" spans="1:61">
      <c r="A83" s="21" t="s">
        <v>91</v>
      </c>
      <c r="B83" s="15" t="s">
        <v>54</v>
      </c>
      <c r="C83" s="47">
        <v>17.841606140136719</v>
      </c>
      <c r="D83" s="47">
        <v>17.929359436035156</v>
      </c>
      <c r="E83" s="51">
        <v>20.450286865234375</v>
      </c>
      <c r="F83" s="55"/>
      <c r="G83" s="55"/>
      <c r="H83" s="55"/>
      <c r="I83" s="55"/>
      <c r="J83" s="55"/>
      <c r="K83" s="54"/>
      <c r="L83" s="54"/>
      <c r="M83" s="30"/>
      <c r="N83" s="30"/>
      <c r="O83" s="26"/>
      <c r="P83" s="16"/>
      <c r="Q83" s="16"/>
      <c r="R83" s="104"/>
      <c r="S83" s="30"/>
      <c r="T83" s="30"/>
      <c r="U83" s="216"/>
      <c r="AH83" s="121" t="s">
        <v>158</v>
      </c>
      <c r="AI83" s="122">
        <v>0.47599999999999998</v>
      </c>
      <c r="AJ83" s="122">
        <v>4.9660000000000002</v>
      </c>
      <c r="AK83" s="122" t="s">
        <v>90</v>
      </c>
      <c r="AL83" s="122" t="s">
        <v>121</v>
      </c>
      <c r="AM83" s="122"/>
      <c r="AN83" s="121"/>
      <c r="AO83" s="121"/>
      <c r="AP83" s="122"/>
      <c r="AQ83" s="291"/>
      <c r="AR83" s="291"/>
      <c r="AS83" s="291"/>
      <c r="AT83" s="174"/>
      <c r="AU83" s="3"/>
      <c r="AV83" s="228"/>
      <c r="AW83" s="122"/>
      <c r="AX83" s="228"/>
      <c r="AY83" s="228"/>
      <c r="AZ83" s="122"/>
      <c r="BA83" s="122"/>
      <c r="BB83" s="3"/>
      <c r="BC83" s="228"/>
      <c r="BD83" s="3"/>
      <c r="BE83" s="3"/>
      <c r="BF83" s="3"/>
      <c r="BG83" s="3"/>
      <c r="BH83" s="3"/>
      <c r="BI83" s="3"/>
    </row>
    <row r="84" spans="1:61">
      <c r="A84" s="21" t="s">
        <v>92</v>
      </c>
      <c r="B84" s="15" t="s">
        <v>54</v>
      </c>
      <c r="C84" s="47">
        <v>17.212753295898437</v>
      </c>
      <c r="D84" s="47">
        <v>17.090150833129883</v>
      </c>
      <c r="E84" s="51">
        <v>16.838972091674805</v>
      </c>
      <c r="F84" s="55"/>
      <c r="G84" s="55"/>
      <c r="H84" s="55"/>
      <c r="I84" s="55"/>
      <c r="J84" s="55"/>
      <c r="K84" s="54"/>
      <c r="L84" s="54"/>
      <c r="M84" s="30"/>
      <c r="N84" s="30"/>
      <c r="O84" s="26"/>
      <c r="P84" s="16"/>
      <c r="Q84" s="16"/>
      <c r="R84" s="104"/>
      <c r="S84" s="30"/>
      <c r="T84" s="30"/>
      <c r="U84" s="216"/>
      <c r="AH84" s="121" t="s">
        <v>159</v>
      </c>
      <c r="AI84" s="122">
        <v>0.11</v>
      </c>
      <c r="AJ84" s="122">
        <v>1.1479999999999999</v>
      </c>
      <c r="AK84" s="122">
        <v>0.78</v>
      </c>
      <c r="AL84" s="122" t="s">
        <v>125</v>
      </c>
      <c r="AM84" s="122"/>
      <c r="AN84" s="121"/>
      <c r="AO84" s="121"/>
      <c r="AP84" s="122"/>
      <c r="AQ84" s="291"/>
      <c r="AR84" s="291"/>
      <c r="AS84" s="291"/>
      <c r="AT84" s="174"/>
      <c r="AU84" s="3"/>
      <c r="AV84" s="228"/>
      <c r="AW84" s="122"/>
      <c r="AX84" s="228"/>
      <c r="AY84" s="228"/>
      <c r="AZ84" s="122"/>
      <c r="BA84" s="122"/>
      <c r="BB84" s="3"/>
      <c r="BC84" s="228"/>
      <c r="BD84" s="3"/>
      <c r="BE84" s="3"/>
      <c r="BF84" s="3"/>
      <c r="BG84" s="3"/>
      <c r="BH84" s="3"/>
      <c r="BI84" s="3"/>
    </row>
    <row r="85" spans="1:61">
      <c r="A85" s="21" t="s">
        <v>94</v>
      </c>
      <c r="B85" s="15" t="s">
        <v>54</v>
      </c>
      <c r="C85" s="47">
        <v>18.753873825073242</v>
      </c>
      <c r="D85" s="47">
        <v>17.099540710449219</v>
      </c>
      <c r="E85" s="51">
        <v>16.907508850097656</v>
      </c>
      <c r="F85" s="55"/>
      <c r="G85" s="55"/>
      <c r="H85" s="55"/>
      <c r="I85" s="55"/>
      <c r="J85" s="55"/>
      <c r="K85" s="54"/>
      <c r="L85" s="54"/>
      <c r="M85" s="30"/>
      <c r="N85" s="30"/>
      <c r="O85" s="26"/>
      <c r="P85" s="16"/>
      <c r="Q85" s="16"/>
      <c r="R85" s="104"/>
      <c r="S85" s="30"/>
      <c r="T85" s="30"/>
      <c r="U85" s="216"/>
      <c r="AH85" s="121"/>
      <c r="AI85" s="122"/>
      <c r="AJ85" s="122"/>
      <c r="AK85" s="122"/>
      <c r="AL85" s="122"/>
      <c r="AM85" s="122"/>
      <c r="AN85" s="121"/>
      <c r="AO85" s="121"/>
      <c r="AP85" s="122"/>
      <c r="AQ85" s="291"/>
      <c r="AR85" s="291"/>
      <c r="AS85" s="291"/>
      <c r="AT85" s="174"/>
      <c r="AU85" s="3"/>
      <c r="AV85" s="228"/>
      <c r="AW85" s="122"/>
      <c r="AX85" s="228"/>
      <c r="AY85" s="228"/>
      <c r="AZ85" s="122"/>
      <c r="BA85" s="122"/>
      <c r="BB85" s="3"/>
      <c r="BC85" s="228"/>
      <c r="BD85" s="3"/>
      <c r="BE85" s="3"/>
      <c r="BF85" s="3"/>
      <c r="BG85" s="3"/>
      <c r="BH85" s="3"/>
      <c r="BI85" s="3"/>
    </row>
    <row r="86" spans="1:61">
      <c r="A86" s="21" t="s">
        <v>96</v>
      </c>
      <c r="B86" s="15" t="s">
        <v>54</v>
      </c>
      <c r="C86" s="47">
        <v>17.749351501464844</v>
      </c>
      <c r="D86" s="47">
        <v>18.772806167602539</v>
      </c>
      <c r="E86" s="51">
        <v>17.236520767211914</v>
      </c>
      <c r="F86" s="55"/>
      <c r="G86" s="55"/>
      <c r="H86" s="55"/>
      <c r="I86" s="55"/>
      <c r="J86" s="55"/>
      <c r="K86" s="54"/>
      <c r="L86" s="54"/>
      <c r="M86" s="30"/>
      <c r="N86" s="30"/>
      <c r="O86" s="26"/>
      <c r="P86" s="16"/>
      <c r="Q86" s="16"/>
      <c r="R86" s="104"/>
      <c r="S86" s="30"/>
      <c r="T86" s="30"/>
      <c r="U86" s="216"/>
      <c r="AH86" s="121"/>
      <c r="AI86" s="122"/>
      <c r="AJ86" s="122"/>
      <c r="AK86" s="122"/>
      <c r="AL86" s="122"/>
      <c r="AM86" s="122"/>
      <c r="AN86" s="121"/>
      <c r="AO86" s="121"/>
      <c r="AP86" s="122"/>
      <c r="AQ86" s="291"/>
      <c r="AR86" s="291"/>
      <c r="AS86" s="291"/>
      <c r="AT86" s="174"/>
      <c r="AU86" s="3"/>
      <c r="AV86" s="228"/>
      <c r="AW86" s="122"/>
      <c r="AX86" s="228"/>
      <c r="AY86" s="228"/>
      <c r="AZ86" s="122"/>
      <c r="BA86" s="122"/>
      <c r="BB86" s="3"/>
      <c r="BC86" s="228"/>
      <c r="BD86" s="3"/>
      <c r="BE86" s="3"/>
      <c r="BF86" s="3"/>
      <c r="BG86" s="3"/>
      <c r="BH86" s="3"/>
      <c r="BI86" s="3"/>
    </row>
    <row r="87" spans="1:61">
      <c r="A87" s="21" t="s">
        <v>98</v>
      </c>
      <c r="B87" s="15" t="s">
        <v>54</v>
      </c>
      <c r="C87" s="47">
        <v>17.557456970214844</v>
      </c>
      <c r="D87" s="47">
        <v>17.295919418334961</v>
      </c>
      <c r="E87" s="51">
        <v>16.896276473999023</v>
      </c>
      <c r="F87" s="55"/>
      <c r="G87" s="55"/>
      <c r="H87" s="55"/>
      <c r="I87" s="55"/>
      <c r="J87" s="55"/>
      <c r="K87" s="54"/>
      <c r="L87" s="54"/>
      <c r="M87" s="30"/>
      <c r="N87" s="30"/>
      <c r="O87" s="26"/>
      <c r="P87" s="16"/>
      <c r="Q87" s="16"/>
      <c r="R87" s="104"/>
      <c r="S87" s="30"/>
      <c r="T87" s="30"/>
      <c r="U87" s="216"/>
      <c r="AH87" s="121" t="s">
        <v>161</v>
      </c>
      <c r="AI87" s="122"/>
      <c r="AJ87" s="122"/>
      <c r="AK87" s="122"/>
      <c r="AL87" s="122"/>
      <c r="AM87" s="122"/>
      <c r="AN87" s="121"/>
      <c r="AO87" s="121"/>
      <c r="AP87" s="122"/>
      <c r="AQ87" s="291"/>
      <c r="AR87" s="291"/>
      <c r="AS87" s="291"/>
      <c r="AT87" s="174"/>
      <c r="AU87" s="3"/>
      <c r="AV87" s="228"/>
      <c r="AW87" s="122"/>
      <c r="AX87" s="228"/>
      <c r="AY87" s="228"/>
      <c r="AZ87" s="122"/>
      <c r="BA87" s="122"/>
      <c r="BB87" s="3"/>
      <c r="BC87" s="228"/>
      <c r="BD87" s="3"/>
      <c r="BE87" s="3"/>
      <c r="BF87" s="3"/>
      <c r="BG87" s="3"/>
      <c r="BH87" s="3"/>
      <c r="BI87" s="3"/>
    </row>
    <row r="88" spans="1:61">
      <c r="A88" s="21" t="s">
        <v>99</v>
      </c>
      <c r="B88" s="15" t="s">
        <v>54</v>
      </c>
      <c r="C88" s="47">
        <v>17.92637825012207</v>
      </c>
      <c r="D88" s="47">
        <v>17.148454666137695</v>
      </c>
      <c r="E88" s="51">
        <v>17.160888671875</v>
      </c>
      <c r="F88" s="55"/>
      <c r="G88" s="55"/>
      <c r="H88" s="55"/>
      <c r="I88" s="55"/>
      <c r="J88" s="55"/>
      <c r="K88" s="54"/>
      <c r="L88" s="54"/>
      <c r="M88" s="30"/>
      <c r="N88" s="30"/>
      <c r="O88" s="26"/>
      <c r="P88" s="16"/>
      <c r="Q88" s="16"/>
      <c r="R88" s="104"/>
      <c r="S88" s="30"/>
      <c r="T88" s="30"/>
      <c r="U88" s="216"/>
      <c r="AH88" s="121" t="s">
        <v>115</v>
      </c>
      <c r="AI88" s="122" t="s">
        <v>116</v>
      </c>
      <c r="AJ88" s="122" t="s">
        <v>117</v>
      </c>
      <c r="AK88" s="122" t="s">
        <v>118</v>
      </c>
      <c r="AL88" s="122" t="s">
        <v>119</v>
      </c>
      <c r="AM88" s="122"/>
      <c r="AN88" s="121"/>
      <c r="AO88" s="121"/>
      <c r="AP88" s="122"/>
      <c r="AQ88" s="291"/>
      <c r="AR88" s="291"/>
      <c r="AS88" s="291"/>
      <c r="AT88" s="174"/>
      <c r="AU88" s="3"/>
      <c r="AV88" s="228"/>
      <c r="AW88" s="122"/>
      <c r="AX88" s="228"/>
      <c r="AY88" s="228"/>
      <c r="AZ88" s="122"/>
      <c r="BA88" s="122"/>
      <c r="BB88" s="3"/>
      <c r="BC88" s="228"/>
      <c r="BD88" s="3"/>
      <c r="BE88" s="3"/>
      <c r="BF88" s="3"/>
      <c r="BG88" s="3"/>
      <c r="BH88" s="3"/>
      <c r="BI88" s="3"/>
    </row>
    <row r="89" spans="1:61" ht="18.600000000000001" thickBot="1">
      <c r="A89" s="22" t="s">
        <v>103</v>
      </c>
      <c r="B89" s="17" t="s">
        <v>54</v>
      </c>
      <c r="C89" s="48">
        <v>18.73121452331543</v>
      </c>
      <c r="D89" s="48">
        <v>17.952936172485352</v>
      </c>
      <c r="E89" s="52">
        <v>17.543991088867188</v>
      </c>
      <c r="F89" s="56"/>
      <c r="G89" s="56"/>
      <c r="H89" s="56"/>
      <c r="I89" s="56"/>
      <c r="J89" s="56"/>
      <c r="K89" s="57"/>
      <c r="L89" s="57"/>
      <c r="M89" s="31"/>
      <c r="N89" s="31"/>
      <c r="O89" s="28"/>
      <c r="P89" s="304"/>
      <c r="Q89" s="27"/>
      <c r="R89" s="105"/>
      <c r="S89" s="31"/>
      <c r="T89" s="31"/>
      <c r="U89" s="217"/>
      <c r="AH89" s="121" t="s">
        <v>159</v>
      </c>
      <c r="AI89" s="122">
        <v>0.14899999999999999</v>
      </c>
      <c r="AJ89" s="122">
        <v>1.5529999999999999</v>
      </c>
      <c r="AK89" s="122">
        <v>0.39200000000000002</v>
      </c>
      <c r="AL89" s="122" t="s">
        <v>125</v>
      </c>
      <c r="AM89" s="122"/>
      <c r="AN89" s="121"/>
      <c r="AO89" s="121"/>
      <c r="AP89" s="122"/>
      <c r="AQ89" s="291"/>
      <c r="AR89" s="291"/>
      <c r="AS89" s="291"/>
      <c r="AT89" s="174"/>
      <c r="AU89" s="3"/>
      <c r="AV89" s="228"/>
      <c r="AW89" s="122"/>
      <c r="AX89" s="228"/>
      <c r="AY89" s="228"/>
      <c r="AZ89" s="122"/>
      <c r="BA89" s="122"/>
      <c r="BB89" s="3"/>
      <c r="BC89" s="228"/>
      <c r="BD89" s="3"/>
      <c r="BE89" s="3"/>
      <c r="BF89" s="3"/>
      <c r="BG89" s="3"/>
      <c r="BH89" s="3"/>
      <c r="BI89" s="3"/>
    </row>
    <row r="90" spans="1:61">
      <c r="A90" s="20" t="s">
        <v>53</v>
      </c>
      <c r="B90" s="14" t="s">
        <v>105</v>
      </c>
      <c r="C90" s="50">
        <v>32.251012802124023</v>
      </c>
      <c r="D90" s="50">
        <v>31.215728759765625</v>
      </c>
      <c r="E90" s="50">
        <v>30.988936424255371</v>
      </c>
      <c r="F90" s="53">
        <f t="shared" ref="F90:H104" si="21">C90-C75</f>
        <v>13.596814155578613</v>
      </c>
      <c r="G90" s="53">
        <f t="shared" si="21"/>
        <v>13.257918357849121</v>
      </c>
      <c r="H90" s="53">
        <f t="shared" si="21"/>
        <v>13.592076301574707</v>
      </c>
      <c r="I90" s="53">
        <f>AVERAGE(F90:H90)</f>
        <v>13.482269605000814</v>
      </c>
      <c r="J90" s="35">
        <f t="shared" ref="J90:L104" si="22">F90-$I$19</f>
        <v>5.3023269441392689</v>
      </c>
      <c r="K90" s="35">
        <f t="shared" si="22"/>
        <v>4.9634311464097767</v>
      </c>
      <c r="L90" s="35">
        <f t="shared" si="22"/>
        <v>5.2975890901353626</v>
      </c>
      <c r="M90" s="202">
        <f t="shared" ref="M90:O104" si="23">IF(J90="","",2^(-J90))</f>
        <v>2.5341979951147269E-2</v>
      </c>
      <c r="N90" s="203">
        <f t="shared" si="23"/>
        <v>3.2052236866083425E-2</v>
      </c>
      <c r="O90" s="204">
        <f t="shared" si="23"/>
        <v>2.5425340581726047E-2</v>
      </c>
      <c r="P90" s="42">
        <f t="shared" ref="P90:P104" si="24">AVERAGE(M90:O90)</f>
        <v>2.760651913298558E-2</v>
      </c>
      <c r="Q90" s="42">
        <f t="shared" ref="Q90:Q104" si="25">_xlfn.STDEV.S(M90:O90)</f>
        <v>3.8503300988964703E-3</v>
      </c>
      <c r="R90" s="103">
        <f t="shared" ref="R90:R104" si="26">COUNT(M90:O90)</f>
        <v>3</v>
      </c>
      <c r="S90" s="299">
        <f>AVERAGE(M90:O90)</f>
        <v>2.760651913298558E-2</v>
      </c>
      <c r="T90" s="299">
        <f>_xlfn.STDEV.S(M90:O90)</f>
        <v>3.8503300988964703E-3</v>
      </c>
      <c r="U90" s="218">
        <f>COUNT(M90:O90)</f>
        <v>3</v>
      </c>
      <c r="AH90" s="121" t="s">
        <v>162</v>
      </c>
      <c r="AI90" s="122">
        <v>6.9599999999999995E-2</v>
      </c>
      <c r="AJ90" s="122">
        <v>0.72599999999999998</v>
      </c>
      <c r="AK90" s="122">
        <v>1</v>
      </c>
      <c r="AL90" s="122" t="s">
        <v>133</v>
      </c>
      <c r="AM90" s="122"/>
      <c r="AN90" s="121"/>
      <c r="AO90" s="121"/>
      <c r="AP90" s="122"/>
      <c r="AQ90" s="291"/>
      <c r="AR90" s="291"/>
      <c r="AS90" s="291"/>
      <c r="AT90" s="174"/>
      <c r="AU90" s="3"/>
      <c r="AV90" s="228"/>
      <c r="AW90" s="122"/>
      <c r="AX90" s="228"/>
      <c r="AY90" s="228"/>
      <c r="AZ90" s="122"/>
      <c r="BA90" s="122"/>
      <c r="BB90" s="3"/>
      <c r="BC90" s="228"/>
      <c r="BD90" s="3"/>
      <c r="BE90" s="3"/>
      <c r="BF90" s="3"/>
      <c r="BG90" s="3"/>
      <c r="BH90" s="3"/>
      <c r="BI90" s="3"/>
    </row>
    <row r="91" spans="1:61">
      <c r="A91" s="21" t="s">
        <v>57</v>
      </c>
      <c r="B91" s="15" t="s">
        <v>105</v>
      </c>
      <c r="C91" s="51">
        <v>27.310995101928711</v>
      </c>
      <c r="D91" s="51">
        <v>25.056341171264648</v>
      </c>
      <c r="E91" s="51">
        <v>28.350822448730469</v>
      </c>
      <c r="F91" s="53">
        <f t="shared" si="21"/>
        <v>11.125370025634766</v>
      </c>
      <c r="G91" s="53">
        <f t="shared" si="21"/>
        <v>8.8791561126708984</v>
      </c>
      <c r="H91" s="53">
        <f t="shared" si="21"/>
        <v>9.5263423919677734</v>
      </c>
      <c r="I91" s="53">
        <f t="shared" ref="I91:I104" si="27">AVERAGE(F91:H91)</f>
        <v>9.8436228434244786</v>
      </c>
      <c r="J91" s="35">
        <f t="shared" si="22"/>
        <v>2.8308828141954212</v>
      </c>
      <c r="K91" s="35">
        <f t="shared" si="22"/>
        <v>0.58466890123155402</v>
      </c>
      <c r="L91" s="35">
        <f t="shared" si="22"/>
        <v>1.231855180528429</v>
      </c>
      <c r="M91" s="202">
        <f t="shared" si="23"/>
        <v>0.14054628116288159</v>
      </c>
      <c r="N91" s="203">
        <f t="shared" si="23"/>
        <v>0.66680235224501327</v>
      </c>
      <c r="O91" s="204">
        <f t="shared" si="23"/>
        <v>0.42576959099548289</v>
      </c>
      <c r="P91" s="42">
        <f t="shared" si="24"/>
        <v>0.41103940813445927</v>
      </c>
      <c r="Q91" s="42">
        <f t="shared" si="25"/>
        <v>0.26343708319642423</v>
      </c>
      <c r="R91" s="103">
        <f t="shared" si="26"/>
        <v>3</v>
      </c>
      <c r="S91" s="299">
        <f t="shared" ref="S91:S104" si="28">AVERAGE(M91:O91)</f>
        <v>0.41103940813445927</v>
      </c>
      <c r="T91" s="299">
        <f t="shared" ref="T91:T104" si="29">_xlfn.STDEV.S(M91:O91)</f>
        <v>0.26343708319642423</v>
      </c>
      <c r="U91" s="218">
        <f t="shared" ref="U91:U104" si="30">COUNT(M91:O91)</f>
        <v>3</v>
      </c>
      <c r="X91" s="109"/>
      <c r="AB91" s="109"/>
      <c r="AH91" s="121" t="s">
        <v>157</v>
      </c>
      <c r="AI91" s="122">
        <v>7.9399999999999998E-2</v>
      </c>
      <c r="AJ91" s="122">
        <v>0.82699999999999996</v>
      </c>
      <c r="AK91" s="122">
        <v>1</v>
      </c>
      <c r="AL91" s="122" t="s">
        <v>133</v>
      </c>
      <c r="AM91" s="122"/>
      <c r="AN91" s="173"/>
      <c r="AO91" s="121"/>
      <c r="AP91" s="122"/>
      <c r="AQ91" s="291"/>
      <c r="AR91" s="291"/>
      <c r="AS91" s="291"/>
      <c r="AT91" s="174"/>
      <c r="AU91" s="3"/>
      <c r="AV91" s="228"/>
      <c r="AW91" s="122"/>
      <c r="AX91" s="228"/>
      <c r="AY91" s="228"/>
      <c r="AZ91" s="122"/>
      <c r="BA91" s="122"/>
      <c r="BB91" s="3"/>
      <c r="BC91" s="228"/>
      <c r="BD91" s="3"/>
      <c r="BE91" s="3"/>
      <c r="BF91" s="3"/>
      <c r="BG91" s="3"/>
      <c r="BH91" s="3"/>
      <c r="BI91" s="3"/>
    </row>
    <row r="92" spans="1:61" ht="18.600000000000001" thickBot="1">
      <c r="A92" s="22" t="s">
        <v>61</v>
      </c>
      <c r="B92" s="17" t="s">
        <v>105</v>
      </c>
      <c r="C92" s="52">
        <v>30.533218383789063</v>
      </c>
      <c r="D92" s="52">
        <v>30.148412704467773</v>
      </c>
      <c r="E92" s="52">
        <v>30.007501602172852</v>
      </c>
      <c r="F92" s="56">
        <f t="shared" si="21"/>
        <v>12.330995559692383</v>
      </c>
      <c r="G92" s="56">
        <f t="shared" si="21"/>
        <v>12.394720077514648</v>
      </c>
      <c r="H92" s="56">
        <f t="shared" si="21"/>
        <v>12.475391387939453</v>
      </c>
      <c r="I92" s="56">
        <f t="shared" si="27"/>
        <v>12.400369008382162</v>
      </c>
      <c r="J92" s="41">
        <f t="shared" si="22"/>
        <v>4.0365083482530384</v>
      </c>
      <c r="K92" s="41">
        <f t="shared" si="22"/>
        <v>4.100232866075304</v>
      </c>
      <c r="L92" s="41">
        <f t="shared" si="22"/>
        <v>4.1809041765001087</v>
      </c>
      <c r="M92" s="205">
        <f t="shared" si="23"/>
        <v>6.093824035403806E-2</v>
      </c>
      <c r="N92" s="205">
        <f t="shared" si="23"/>
        <v>5.83051501501749E-2</v>
      </c>
      <c r="O92" s="206">
        <f t="shared" si="23"/>
        <v>5.5134372216568368E-2</v>
      </c>
      <c r="P92" s="43">
        <f t="shared" si="24"/>
        <v>5.8125920906927107E-2</v>
      </c>
      <c r="Q92" s="43">
        <f t="shared" si="25"/>
        <v>2.9060821875009591E-3</v>
      </c>
      <c r="R92" s="105">
        <f t="shared" si="26"/>
        <v>3</v>
      </c>
      <c r="S92" s="300">
        <f t="shared" si="28"/>
        <v>5.8125920906927107E-2</v>
      </c>
      <c r="T92" s="300">
        <f t="shared" si="29"/>
        <v>2.9060821875009591E-3</v>
      </c>
      <c r="U92" s="219">
        <f t="shared" si="30"/>
        <v>3</v>
      </c>
      <c r="AH92" s="121"/>
      <c r="AI92" s="122"/>
      <c r="AJ92" s="122"/>
      <c r="AK92" s="122"/>
      <c r="AL92" s="122"/>
      <c r="AM92" s="122"/>
      <c r="AN92" s="121"/>
      <c r="AO92" s="121"/>
      <c r="AP92" s="122"/>
      <c r="AQ92" s="291"/>
      <c r="AR92" s="291"/>
      <c r="AS92" s="291"/>
      <c r="AT92" s="174"/>
      <c r="AU92" s="3"/>
      <c r="AV92" s="228"/>
      <c r="AW92" s="122"/>
      <c r="AX92" s="228"/>
      <c r="AY92" s="228"/>
      <c r="AZ92" s="122"/>
      <c r="BA92" s="122"/>
      <c r="BB92" s="3"/>
      <c r="BC92" s="228"/>
      <c r="BD92" s="3"/>
      <c r="BE92" s="3"/>
      <c r="BF92" s="3"/>
      <c r="BG92" s="3"/>
      <c r="BH92" s="3"/>
      <c r="BI92" s="3"/>
    </row>
    <row r="93" spans="1:61">
      <c r="A93" s="20" t="s">
        <v>67</v>
      </c>
      <c r="B93" s="14" t="s">
        <v>105</v>
      </c>
      <c r="C93" s="50">
        <v>40</v>
      </c>
      <c r="D93" s="50">
        <v>40</v>
      </c>
      <c r="E93" s="50">
        <v>40</v>
      </c>
      <c r="F93" s="53">
        <f t="shared" si="21"/>
        <v>21.752080917358398</v>
      </c>
      <c r="G93" s="53">
        <f t="shared" si="21"/>
        <v>21.859655380249023</v>
      </c>
      <c r="H93" s="53">
        <f t="shared" si="21"/>
        <v>20.513051986694336</v>
      </c>
      <c r="I93" s="53">
        <f t="shared" si="27"/>
        <v>21.374929428100586</v>
      </c>
      <c r="J93" s="35">
        <f t="shared" si="22"/>
        <v>13.457593705919054</v>
      </c>
      <c r="K93" s="35">
        <f t="shared" si="22"/>
        <v>13.565168168809679</v>
      </c>
      <c r="L93" s="35">
        <f t="shared" si="22"/>
        <v>12.218564775254992</v>
      </c>
      <c r="M93" s="207">
        <f t="shared" si="23"/>
        <v>8.8891579885488681E-5</v>
      </c>
      <c r="N93" s="208">
        <f t="shared" si="23"/>
        <v>8.2504471174970373E-5</v>
      </c>
      <c r="O93" s="209">
        <f t="shared" si="23"/>
        <v>2.0981933134750253E-4</v>
      </c>
      <c r="P93" s="42">
        <f t="shared" si="24"/>
        <v>1.270717941359872E-4</v>
      </c>
      <c r="Q93" s="42">
        <f t="shared" si="25"/>
        <v>7.1732593535632952E-5</v>
      </c>
      <c r="R93" s="103">
        <f t="shared" si="26"/>
        <v>3</v>
      </c>
      <c r="S93" s="299">
        <f t="shared" si="28"/>
        <v>1.270717941359872E-4</v>
      </c>
      <c r="T93" s="299">
        <f t="shared" si="29"/>
        <v>7.1732593535632952E-5</v>
      </c>
      <c r="U93" s="218">
        <f t="shared" si="30"/>
        <v>3</v>
      </c>
      <c r="AH93" s="121"/>
      <c r="AI93" s="122"/>
      <c r="AJ93" s="122"/>
      <c r="AK93" s="122"/>
      <c r="AL93" s="122"/>
      <c r="AM93" s="122"/>
      <c r="AN93" s="121"/>
      <c r="AO93" s="121"/>
      <c r="AP93" s="122"/>
      <c r="AQ93" s="291"/>
      <c r="AR93" s="291"/>
      <c r="AS93" s="291"/>
      <c r="AT93" s="174"/>
      <c r="AU93" s="3"/>
      <c r="AV93" s="228"/>
      <c r="AW93" s="122"/>
      <c r="AX93" s="228"/>
      <c r="AY93" s="228"/>
      <c r="AZ93" s="122"/>
      <c r="BA93" s="122"/>
      <c r="BB93" s="3"/>
      <c r="BC93" s="228"/>
      <c r="BD93" s="3"/>
      <c r="BE93" s="3"/>
      <c r="BF93" s="3"/>
      <c r="BG93" s="3"/>
      <c r="BH93" s="3"/>
      <c r="BI93" s="3"/>
    </row>
    <row r="94" spans="1:61">
      <c r="A94" s="21" t="s">
        <v>73</v>
      </c>
      <c r="B94" s="15" t="s">
        <v>105</v>
      </c>
      <c r="C94" s="51">
        <v>40</v>
      </c>
      <c r="D94" s="51">
        <v>40</v>
      </c>
      <c r="E94" s="51">
        <v>40</v>
      </c>
      <c r="F94" s="53">
        <f t="shared" si="21"/>
        <v>21.68022346496582</v>
      </c>
      <c r="G94" s="53">
        <f t="shared" si="21"/>
        <v>22.738315582275401</v>
      </c>
      <c r="H94" s="53">
        <f t="shared" si="21"/>
        <v>22.34214973449707</v>
      </c>
      <c r="I94" s="53">
        <f t="shared" si="27"/>
        <v>22.253562927246097</v>
      </c>
      <c r="J94" s="35">
        <f t="shared" si="22"/>
        <v>13.385736253526476</v>
      </c>
      <c r="K94" s="35">
        <f t="shared" si="22"/>
        <v>14.443828370836057</v>
      </c>
      <c r="L94" s="35">
        <f t="shared" si="22"/>
        <v>14.047662523057726</v>
      </c>
      <c r="M94" s="207">
        <f t="shared" si="23"/>
        <v>9.3431188559412069E-5</v>
      </c>
      <c r="N94" s="208">
        <f t="shared" si="23"/>
        <v>4.4871894731375264E-5</v>
      </c>
      <c r="O94" s="209">
        <f t="shared" si="23"/>
        <v>5.905167373726454E-5</v>
      </c>
      <c r="P94" s="42">
        <f t="shared" si="24"/>
        <v>6.5784919009350627E-5</v>
      </c>
      <c r="Q94" s="42">
        <f t="shared" si="25"/>
        <v>2.4970056030973491E-5</v>
      </c>
      <c r="R94" s="103">
        <f t="shared" si="26"/>
        <v>3</v>
      </c>
      <c r="S94" s="299">
        <f t="shared" si="28"/>
        <v>6.5784919009350627E-5</v>
      </c>
      <c r="T94" s="299">
        <f t="shared" si="29"/>
        <v>2.4970056030973491E-5</v>
      </c>
      <c r="U94" s="218">
        <f t="shared" si="30"/>
        <v>3</v>
      </c>
      <c r="AH94" s="121" t="s">
        <v>163</v>
      </c>
      <c r="AI94" s="122"/>
      <c r="AJ94" s="122"/>
      <c r="AK94" s="122"/>
      <c r="AL94" s="122"/>
      <c r="AM94" s="122"/>
      <c r="AN94" s="121"/>
      <c r="AO94" s="121"/>
      <c r="AP94" s="122"/>
      <c r="AQ94" s="291"/>
      <c r="AR94" s="291"/>
      <c r="AS94" s="291"/>
      <c r="AT94" s="305"/>
      <c r="AU94" s="3"/>
      <c r="AV94" s="228"/>
      <c r="AW94" s="122"/>
      <c r="AX94" s="228"/>
      <c r="AY94" s="228"/>
      <c r="AZ94" s="122"/>
      <c r="BA94" s="122"/>
      <c r="BB94" s="3"/>
      <c r="BC94" s="228"/>
      <c r="BD94" s="3"/>
      <c r="BE94" s="3"/>
      <c r="BF94" s="3"/>
      <c r="BG94" s="3"/>
      <c r="BH94" s="3"/>
      <c r="BI94" s="3"/>
    </row>
    <row r="95" spans="1:61" ht="18.600000000000001" thickBot="1">
      <c r="A95" s="22" t="s">
        <v>75</v>
      </c>
      <c r="B95" s="17" t="s">
        <v>105</v>
      </c>
      <c r="C95" s="52">
        <v>40</v>
      </c>
      <c r="D95" s="52">
        <v>40</v>
      </c>
      <c r="E95" s="52">
        <v>35.520271301269531</v>
      </c>
      <c r="F95" s="56">
        <f t="shared" si="21"/>
        <v>22.014032363891602</v>
      </c>
      <c r="G95" s="56">
        <f t="shared" si="21"/>
        <v>21.784824371337891</v>
      </c>
      <c r="H95" s="56">
        <f t="shared" si="21"/>
        <v>18.170578002929688</v>
      </c>
      <c r="I95" s="56">
        <f t="shared" si="27"/>
        <v>20.656478246053059</v>
      </c>
      <c r="J95" s="41">
        <f t="shared" si="22"/>
        <v>13.719545152452257</v>
      </c>
      <c r="K95" s="41">
        <f t="shared" si="22"/>
        <v>13.490337159898546</v>
      </c>
      <c r="L95" s="41">
        <f t="shared" si="22"/>
        <v>9.8760907914903431</v>
      </c>
      <c r="M95" s="210">
        <f t="shared" si="23"/>
        <v>7.413194284736828E-5</v>
      </c>
      <c r="N95" s="210">
        <f t="shared" si="23"/>
        <v>8.6896815912523257E-5</v>
      </c>
      <c r="O95" s="211">
        <f t="shared" si="23"/>
        <v>1.0641440764041134E-3</v>
      </c>
      <c r="P95" s="43">
        <f t="shared" si="24"/>
        <v>4.0839094505466827E-4</v>
      </c>
      <c r="Q95" s="43">
        <f t="shared" si="25"/>
        <v>5.6793473432432745E-4</v>
      </c>
      <c r="R95" s="105">
        <f t="shared" si="26"/>
        <v>3</v>
      </c>
      <c r="S95" s="300">
        <f t="shared" si="28"/>
        <v>4.0839094505466827E-4</v>
      </c>
      <c r="T95" s="300">
        <f t="shared" si="29"/>
        <v>5.6793473432432745E-4</v>
      </c>
      <c r="U95" s="219">
        <f t="shared" si="30"/>
        <v>3</v>
      </c>
      <c r="AB95" s="109"/>
      <c r="AH95" s="121" t="s">
        <v>115</v>
      </c>
      <c r="AI95" s="122" t="s">
        <v>116</v>
      </c>
      <c r="AJ95" s="122" t="s">
        <v>117</v>
      </c>
      <c r="AK95" s="122" t="s">
        <v>118</v>
      </c>
      <c r="AL95" s="122" t="s">
        <v>119</v>
      </c>
      <c r="AM95" s="122"/>
      <c r="AN95" s="121"/>
      <c r="AO95" s="121"/>
      <c r="AP95" s="122"/>
      <c r="AQ95" s="291"/>
      <c r="AR95" s="291"/>
      <c r="AS95" s="291"/>
      <c r="AT95" s="174"/>
      <c r="AU95" s="3"/>
      <c r="AV95" s="228"/>
      <c r="AW95" s="122"/>
      <c r="AX95" s="228"/>
      <c r="AY95" s="228"/>
      <c r="AZ95" s="122"/>
      <c r="BA95" s="122"/>
      <c r="BB95" s="3"/>
      <c r="BC95" s="228"/>
      <c r="BD95" s="3"/>
      <c r="BE95" s="3"/>
      <c r="BF95" s="3"/>
      <c r="BG95" s="3"/>
      <c r="BH95" s="3"/>
      <c r="BI95" s="3"/>
    </row>
    <row r="96" spans="1:61">
      <c r="A96" s="20" t="s">
        <v>81</v>
      </c>
      <c r="B96" s="14" t="s">
        <v>105</v>
      </c>
      <c r="C96" s="50">
        <v>32.623178482055664</v>
      </c>
      <c r="D96" s="50">
        <v>33.691335678100586</v>
      </c>
      <c r="E96" s="50">
        <v>32.333026885986328</v>
      </c>
      <c r="F96" s="53">
        <f t="shared" si="21"/>
        <v>14.369064331054687</v>
      </c>
      <c r="G96" s="53">
        <f t="shared" si="21"/>
        <v>16.709020614624023</v>
      </c>
      <c r="H96" s="53">
        <f t="shared" si="21"/>
        <v>15.129436492919922</v>
      </c>
      <c r="I96" s="53">
        <f t="shared" si="27"/>
        <v>15.402507146199545</v>
      </c>
      <c r="J96" s="35">
        <f t="shared" si="22"/>
        <v>6.0745771196153431</v>
      </c>
      <c r="K96" s="35">
        <f t="shared" si="22"/>
        <v>8.414533403184679</v>
      </c>
      <c r="L96" s="35">
        <f t="shared" si="22"/>
        <v>6.8349492814805775</v>
      </c>
      <c r="M96" s="202">
        <f t="shared" si="23"/>
        <v>1.4837819239532334E-2</v>
      </c>
      <c r="N96" s="203">
        <f t="shared" si="23"/>
        <v>2.9307113491352341E-3</v>
      </c>
      <c r="O96" s="204">
        <f t="shared" si="23"/>
        <v>8.7594179200146099E-3</v>
      </c>
      <c r="P96" s="42">
        <f t="shared" si="24"/>
        <v>8.842649502894059E-3</v>
      </c>
      <c r="Q96" s="42">
        <f t="shared" si="25"/>
        <v>5.9539902754943011E-3</v>
      </c>
      <c r="R96" s="103">
        <f t="shared" si="26"/>
        <v>3</v>
      </c>
      <c r="S96" s="299">
        <f t="shared" si="28"/>
        <v>8.842649502894059E-3</v>
      </c>
      <c r="T96" s="299">
        <f t="shared" si="29"/>
        <v>5.9539902754943011E-3</v>
      </c>
      <c r="U96" s="218">
        <f t="shared" si="30"/>
        <v>3</v>
      </c>
      <c r="AB96" s="109"/>
      <c r="AH96" s="121" t="s">
        <v>164</v>
      </c>
      <c r="AI96" s="122">
        <v>5.3999999999999999E-2</v>
      </c>
      <c r="AJ96" s="122">
        <v>0.56299999999999994</v>
      </c>
      <c r="AK96" s="122">
        <v>1</v>
      </c>
      <c r="AL96" s="122" t="s">
        <v>125</v>
      </c>
      <c r="AM96" s="122"/>
      <c r="AN96" s="121"/>
      <c r="AO96" s="121"/>
      <c r="AP96" s="122"/>
      <c r="AQ96" s="291"/>
      <c r="AR96" s="291"/>
      <c r="AS96" s="291"/>
      <c r="AT96" s="174"/>
      <c r="AU96" s="3"/>
      <c r="AV96" s="228"/>
      <c r="AW96" s="122"/>
      <c r="AX96" s="228"/>
      <c r="AY96" s="228"/>
      <c r="AZ96" s="122"/>
      <c r="BA96" s="122"/>
      <c r="BB96" s="3"/>
      <c r="BC96" s="228"/>
      <c r="BD96" s="3"/>
      <c r="BE96" s="3"/>
      <c r="BF96" s="3"/>
      <c r="BG96" s="3"/>
      <c r="BH96" s="3"/>
      <c r="BI96" s="3"/>
    </row>
    <row r="97" spans="1:61">
      <c r="A97" s="21" t="s">
        <v>89</v>
      </c>
      <c r="B97" s="15" t="s">
        <v>105</v>
      </c>
      <c r="C97" s="51">
        <v>29.47020149230957</v>
      </c>
      <c r="D97" s="51">
        <v>34.673370361328125</v>
      </c>
      <c r="E97" s="51">
        <v>30.155268669128418</v>
      </c>
      <c r="F97" s="53">
        <f t="shared" si="21"/>
        <v>12.28703498840332</v>
      </c>
      <c r="G97" s="53">
        <f t="shared" si="21"/>
        <v>15.928205490112305</v>
      </c>
      <c r="H97" s="53">
        <f t="shared" si="21"/>
        <v>9.7220214207967111</v>
      </c>
      <c r="I97" s="53">
        <f t="shared" si="27"/>
        <v>12.645753966437445</v>
      </c>
      <c r="J97" s="35">
        <f t="shared" si="22"/>
        <v>3.9925477769639759</v>
      </c>
      <c r="K97" s="35">
        <f t="shared" si="22"/>
        <v>7.6337182786729603</v>
      </c>
      <c r="L97" s="35">
        <f t="shared" si="22"/>
        <v>1.4275342093573666</v>
      </c>
      <c r="M97" s="202">
        <f t="shared" si="23"/>
        <v>6.2823678219820905E-2</v>
      </c>
      <c r="N97" s="203">
        <f t="shared" si="23"/>
        <v>5.0352590612436623E-3</v>
      </c>
      <c r="O97" s="204">
        <f t="shared" si="23"/>
        <v>0.37176575557208486</v>
      </c>
      <c r="P97" s="42">
        <f t="shared" si="24"/>
        <v>0.14654156428438314</v>
      </c>
      <c r="Q97" s="42">
        <f t="shared" si="25"/>
        <v>0.19717841566234193</v>
      </c>
      <c r="R97" s="103">
        <f t="shared" si="26"/>
        <v>3</v>
      </c>
      <c r="S97" s="299">
        <f t="shared" si="28"/>
        <v>0.14654156428438314</v>
      </c>
      <c r="T97" s="299">
        <f t="shared" si="29"/>
        <v>0.19717841566234193</v>
      </c>
      <c r="U97" s="218">
        <f t="shared" si="30"/>
        <v>3</v>
      </c>
      <c r="AH97" s="121" t="s">
        <v>165</v>
      </c>
      <c r="AI97" s="122">
        <v>2.9399999999999999E-3</v>
      </c>
      <c r="AJ97" s="122">
        <v>3.0700000000000002E-2</v>
      </c>
      <c r="AK97" s="122">
        <v>1</v>
      </c>
      <c r="AL97" s="122" t="s">
        <v>133</v>
      </c>
      <c r="AM97" s="263"/>
      <c r="AN97" s="121"/>
      <c r="AO97" s="121"/>
      <c r="AP97" s="122"/>
      <c r="AQ97" s="291"/>
      <c r="AR97" s="291"/>
      <c r="AS97" s="291"/>
      <c r="AT97" s="174"/>
      <c r="AU97" s="3"/>
      <c r="AV97" s="228"/>
      <c r="AW97" s="122"/>
      <c r="AX97" s="228"/>
      <c r="AY97" s="228"/>
      <c r="AZ97" s="122"/>
      <c r="BA97" s="122"/>
      <c r="BB97" s="3"/>
      <c r="BC97" s="228"/>
      <c r="BD97" s="3"/>
      <c r="BE97" s="3"/>
      <c r="BF97" s="3"/>
      <c r="BG97" s="3"/>
      <c r="BH97" s="3"/>
      <c r="BI97" s="3"/>
    </row>
    <row r="98" spans="1:61" ht="18.600000000000001" thickBot="1">
      <c r="A98" s="22" t="s">
        <v>91</v>
      </c>
      <c r="B98" s="17" t="s">
        <v>105</v>
      </c>
      <c r="C98" s="52">
        <v>31.06166934967041</v>
      </c>
      <c r="D98" s="52">
        <v>31.883522033691406</v>
      </c>
      <c r="E98" s="52">
        <v>32.792770385742187</v>
      </c>
      <c r="F98" s="56">
        <f t="shared" si="21"/>
        <v>13.220063209533691</v>
      </c>
      <c r="G98" s="56">
        <f t="shared" si="21"/>
        <v>13.95416259765625</v>
      </c>
      <c r="H98" s="56">
        <f t="shared" si="21"/>
        <v>12.342483520507813</v>
      </c>
      <c r="I98" s="56">
        <f t="shared" si="27"/>
        <v>13.172236442565918</v>
      </c>
      <c r="J98" s="41">
        <f t="shared" si="22"/>
        <v>4.925575998094347</v>
      </c>
      <c r="K98" s="41">
        <f t="shared" si="22"/>
        <v>5.6596753862169056</v>
      </c>
      <c r="L98" s="41">
        <f t="shared" si="22"/>
        <v>4.0479963090684681</v>
      </c>
      <c r="M98" s="205">
        <f t="shared" si="23"/>
        <v>3.2904392624096619E-2</v>
      </c>
      <c r="N98" s="205">
        <f t="shared" si="23"/>
        <v>1.9781897308417385E-2</v>
      </c>
      <c r="O98" s="206">
        <f t="shared" si="23"/>
        <v>6.0454925266062061E-2</v>
      </c>
      <c r="P98" s="43">
        <f t="shared" si="24"/>
        <v>3.7713738399525354E-2</v>
      </c>
      <c r="Q98" s="43">
        <f t="shared" si="25"/>
        <v>2.0758640511882323E-2</v>
      </c>
      <c r="R98" s="105">
        <f t="shared" si="26"/>
        <v>3</v>
      </c>
      <c r="S98" s="300">
        <f t="shared" si="28"/>
        <v>3.7713738399525354E-2</v>
      </c>
      <c r="T98" s="300">
        <f t="shared" si="29"/>
        <v>2.0758640511882323E-2</v>
      </c>
      <c r="U98" s="219">
        <f t="shared" si="30"/>
        <v>3</v>
      </c>
      <c r="AH98" s="121" t="s">
        <v>158</v>
      </c>
      <c r="AI98" s="122">
        <v>5.11E-2</v>
      </c>
      <c r="AJ98" s="122">
        <v>0.53200000000000003</v>
      </c>
      <c r="AK98" s="122">
        <v>1</v>
      </c>
      <c r="AL98" s="122" t="s">
        <v>133</v>
      </c>
      <c r="AM98" s="122"/>
      <c r="AN98" s="121"/>
      <c r="AO98" s="121"/>
      <c r="AP98" s="122"/>
      <c r="AQ98" s="291"/>
      <c r="AR98" s="291"/>
      <c r="AS98" s="291"/>
      <c r="AT98" s="174"/>
      <c r="AU98" s="3"/>
      <c r="AV98" s="228"/>
      <c r="AW98" s="122"/>
      <c r="AX98" s="228"/>
      <c r="AY98" s="228"/>
      <c r="AZ98" s="122"/>
      <c r="BA98" s="122"/>
      <c r="BB98" s="3"/>
      <c r="BC98" s="228"/>
      <c r="BD98" s="3"/>
      <c r="BE98" s="3"/>
      <c r="BF98" s="3"/>
      <c r="BG98" s="3"/>
      <c r="BH98" s="3"/>
      <c r="BI98" s="3"/>
    </row>
    <row r="99" spans="1:61">
      <c r="A99" s="20" t="s">
        <v>92</v>
      </c>
      <c r="B99" s="14" t="s">
        <v>105</v>
      </c>
      <c r="C99" s="50">
        <v>36.26141357421875</v>
      </c>
      <c r="D99" s="50">
        <v>40</v>
      </c>
      <c r="E99" s="50">
        <v>40</v>
      </c>
      <c r="F99" s="53">
        <f t="shared" si="21"/>
        <v>19.048660278320313</v>
      </c>
      <c r="G99" s="53">
        <f t="shared" si="21"/>
        <v>22.909849166870117</v>
      </c>
      <c r="H99" s="53">
        <f t="shared" si="21"/>
        <v>23.161027908325195</v>
      </c>
      <c r="I99" s="53">
        <f t="shared" si="27"/>
        <v>21.706512451171875</v>
      </c>
      <c r="J99" s="35">
        <f t="shared" si="22"/>
        <v>10.754173066880968</v>
      </c>
      <c r="K99" s="35">
        <f t="shared" si="22"/>
        <v>14.615361955430773</v>
      </c>
      <c r="L99" s="35">
        <f t="shared" si="22"/>
        <v>14.866540696885851</v>
      </c>
      <c r="M99" s="207">
        <f t="shared" si="23"/>
        <v>5.7899035384136553E-4</v>
      </c>
      <c r="N99" s="208">
        <f t="shared" si="23"/>
        <v>3.9841681003704444E-5</v>
      </c>
      <c r="O99" s="209">
        <f t="shared" si="23"/>
        <v>3.3475364801187211E-5</v>
      </c>
      <c r="P99" s="42">
        <f t="shared" si="24"/>
        <v>2.1743579988208576E-4</v>
      </c>
      <c r="Q99" s="42">
        <f t="shared" si="25"/>
        <v>3.1313160829277191E-4</v>
      </c>
      <c r="R99" s="103">
        <f t="shared" si="26"/>
        <v>3</v>
      </c>
      <c r="S99" s="299">
        <f t="shared" si="28"/>
        <v>2.1743579988208576E-4</v>
      </c>
      <c r="T99" s="299">
        <f t="shared" si="29"/>
        <v>3.1313160829277191E-4</v>
      </c>
      <c r="U99" s="218">
        <f t="shared" si="30"/>
        <v>3</v>
      </c>
      <c r="AH99" s="121"/>
      <c r="AI99" s="122"/>
      <c r="AJ99" s="122"/>
      <c r="AK99" s="122"/>
      <c r="AL99" s="122"/>
      <c r="AM99" s="122"/>
      <c r="AN99" s="121"/>
      <c r="AO99" s="121"/>
      <c r="AP99" s="122"/>
      <c r="AQ99" s="291"/>
      <c r="AR99" s="291"/>
      <c r="AS99" s="291"/>
      <c r="AT99" s="174"/>
      <c r="AU99" s="3"/>
      <c r="AV99" s="228"/>
      <c r="AW99" s="122"/>
      <c r="AX99" s="228"/>
      <c r="AY99" s="228"/>
      <c r="AZ99" s="122"/>
      <c r="BA99" s="122"/>
      <c r="BB99" s="3"/>
      <c r="BC99" s="228"/>
      <c r="BD99" s="3"/>
      <c r="BE99" s="3"/>
      <c r="BF99" s="3"/>
      <c r="BG99" s="3"/>
      <c r="BH99" s="3"/>
      <c r="BI99" s="3"/>
    </row>
    <row r="100" spans="1:61">
      <c r="A100" s="21" t="s">
        <v>94</v>
      </c>
      <c r="B100" s="15" t="s">
        <v>105</v>
      </c>
      <c r="C100" s="51">
        <v>40</v>
      </c>
      <c r="D100" s="51">
        <v>36.705129623413086</v>
      </c>
      <c r="E100" s="51">
        <v>35.381187438964844</v>
      </c>
      <c r="F100" s="53">
        <f t="shared" si="21"/>
        <v>21.246126174926758</v>
      </c>
      <c r="G100" s="53">
        <f t="shared" si="21"/>
        <v>19.605588912963867</v>
      </c>
      <c r="H100" s="53">
        <f t="shared" si="21"/>
        <v>18.473678588867188</v>
      </c>
      <c r="I100" s="53">
        <f t="shared" si="27"/>
        <v>19.775131225585937</v>
      </c>
      <c r="J100" s="35">
        <f t="shared" si="22"/>
        <v>12.951638963487413</v>
      </c>
      <c r="K100" s="35">
        <f t="shared" si="22"/>
        <v>11.311101701524523</v>
      </c>
      <c r="L100" s="35">
        <f t="shared" si="22"/>
        <v>10.179191377427843</v>
      </c>
      <c r="M100" s="207">
        <f t="shared" si="23"/>
        <v>1.262316267400101E-4</v>
      </c>
      <c r="N100" s="208">
        <f t="shared" si="23"/>
        <v>3.935673873984055E-4</v>
      </c>
      <c r="O100" s="209">
        <f t="shared" si="23"/>
        <v>8.6249793467251695E-4</v>
      </c>
      <c r="P100" s="42">
        <f t="shared" si="24"/>
        <v>4.6076564960364418E-4</v>
      </c>
      <c r="Q100" s="42">
        <f t="shared" si="25"/>
        <v>3.7270460673527266E-4</v>
      </c>
      <c r="R100" s="103">
        <f t="shared" si="26"/>
        <v>3</v>
      </c>
      <c r="S100" s="299">
        <f t="shared" si="28"/>
        <v>4.6076564960364418E-4</v>
      </c>
      <c r="T100" s="299">
        <f t="shared" si="29"/>
        <v>3.7270460673527266E-4</v>
      </c>
      <c r="U100" s="218">
        <f t="shared" si="30"/>
        <v>3</v>
      </c>
      <c r="AH100" s="121"/>
      <c r="AI100" s="122"/>
      <c r="AJ100" s="122"/>
      <c r="AK100" s="122"/>
      <c r="AL100" s="122"/>
      <c r="AM100" s="122"/>
      <c r="AN100" s="121"/>
      <c r="AO100" s="121"/>
      <c r="AP100" s="122"/>
      <c r="AQ100" s="291"/>
      <c r="AR100" s="291"/>
      <c r="AS100" s="291"/>
      <c r="AT100" s="174"/>
      <c r="AU100" s="3"/>
      <c r="AV100" s="228"/>
      <c r="AW100" s="122"/>
      <c r="AX100" s="228"/>
      <c r="AY100" s="228"/>
      <c r="AZ100" s="122"/>
      <c r="BA100" s="122"/>
      <c r="BB100" s="3"/>
      <c r="BC100" s="228"/>
      <c r="BD100" s="3"/>
      <c r="BE100" s="3"/>
      <c r="BF100" s="3"/>
      <c r="BG100" s="3"/>
      <c r="BH100" s="3"/>
      <c r="BI100" s="3"/>
    </row>
    <row r="101" spans="1:61" ht="18.600000000000001" thickBot="1">
      <c r="A101" s="22" t="s">
        <v>96</v>
      </c>
      <c r="B101" s="17" t="s">
        <v>105</v>
      </c>
      <c r="C101" s="52">
        <v>36.214927673339844</v>
      </c>
      <c r="D101" s="52">
        <v>40</v>
      </c>
      <c r="E101" s="52">
        <v>33.632734298706055</v>
      </c>
      <c r="F101" s="56">
        <f t="shared" si="21"/>
        <v>18.465576171875</v>
      </c>
      <c r="G101" s="56">
        <f t="shared" si="21"/>
        <v>21.227193832397461</v>
      </c>
      <c r="H101" s="56">
        <f t="shared" si="21"/>
        <v>16.396213531494141</v>
      </c>
      <c r="I101" s="56">
        <f t="shared" si="27"/>
        <v>18.696327845255535</v>
      </c>
      <c r="J101" s="41">
        <f t="shared" si="22"/>
        <v>10.171088960435656</v>
      </c>
      <c r="K101" s="41">
        <f t="shared" si="22"/>
        <v>12.932706620958117</v>
      </c>
      <c r="L101" s="41">
        <f t="shared" si="22"/>
        <v>8.1017263200547962</v>
      </c>
      <c r="M101" s="210">
        <f t="shared" si="23"/>
        <v>8.6735549520570261E-4</v>
      </c>
      <c r="N101" s="210">
        <f t="shared" si="23"/>
        <v>1.2789906864242364E-4</v>
      </c>
      <c r="O101" s="211">
        <f t="shared" si="23"/>
        <v>3.6403015534362156E-3</v>
      </c>
      <c r="P101" s="43">
        <f t="shared" si="24"/>
        <v>1.5451853724281139E-3</v>
      </c>
      <c r="Q101" s="43">
        <f t="shared" si="25"/>
        <v>1.8517107794247764E-3</v>
      </c>
      <c r="R101" s="105">
        <f t="shared" si="26"/>
        <v>3</v>
      </c>
      <c r="S101" s="300">
        <f t="shared" si="28"/>
        <v>1.5451853724281139E-3</v>
      </c>
      <c r="T101" s="300">
        <f t="shared" si="29"/>
        <v>1.8517107794247764E-3</v>
      </c>
      <c r="U101" s="219">
        <f t="shared" si="30"/>
        <v>3</v>
      </c>
      <c r="AH101" s="121" t="s">
        <v>166</v>
      </c>
      <c r="AI101" s="122"/>
      <c r="AJ101" s="122"/>
      <c r="AK101" s="122"/>
      <c r="AL101" s="122"/>
      <c r="AM101" s="122"/>
      <c r="AN101" s="121"/>
      <c r="AO101" s="121"/>
      <c r="AP101" s="122"/>
      <c r="AQ101" s="291"/>
      <c r="AR101" s="291"/>
      <c r="AS101" s="291"/>
      <c r="AT101" s="174"/>
      <c r="AU101" s="3"/>
      <c r="AV101" s="228"/>
      <c r="AW101" s="122"/>
      <c r="AX101" s="228"/>
      <c r="AY101" s="228"/>
      <c r="AZ101" s="122"/>
      <c r="BA101" s="122"/>
      <c r="BB101" s="3"/>
      <c r="BC101" s="228"/>
      <c r="BD101" s="3"/>
      <c r="BE101" s="3"/>
      <c r="BF101" s="3"/>
      <c r="BG101" s="3"/>
      <c r="BH101" s="3"/>
      <c r="BI101" s="3"/>
    </row>
    <row r="102" spans="1:61">
      <c r="A102" s="20" t="s">
        <v>98</v>
      </c>
      <c r="B102" s="14" t="s">
        <v>105</v>
      </c>
      <c r="C102" s="50">
        <v>31.480331420898438</v>
      </c>
      <c r="D102" s="50">
        <v>31.544228553771973</v>
      </c>
      <c r="E102" s="50">
        <v>31.222740173339844</v>
      </c>
      <c r="F102" s="53">
        <f t="shared" si="21"/>
        <v>13.922874450683594</v>
      </c>
      <c r="G102" s="53">
        <f t="shared" si="21"/>
        <v>14.248309135437012</v>
      </c>
      <c r="H102" s="53">
        <f t="shared" si="21"/>
        <v>14.32646369934082</v>
      </c>
      <c r="I102" s="53">
        <f t="shared" si="27"/>
        <v>14.165882428487143</v>
      </c>
      <c r="J102" s="35">
        <f t="shared" si="22"/>
        <v>5.6283872392442493</v>
      </c>
      <c r="K102" s="35">
        <f t="shared" si="22"/>
        <v>5.9538219239976673</v>
      </c>
      <c r="L102" s="35">
        <f t="shared" si="22"/>
        <v>6.0319764879014759</v>
      </c>
      <c r="M102" s="202">
        <f t="shared" si="23"/>
        <v>2.0215598977457474E-2</v>
      </c>
      <c r="N102" s="203">
        <f t="shared" si="23"/>
        <v>1.6133218363619698E-2</v>
      </c>
      <c r="O102" s="204">
        <f t="shared" si="23"/>
        <v>1.5282490834607707E-2</v>
      </c>
      <c r="P102" s="42">
        <f t="shared" si="24"/>
        <v>1.7210436058561627E-2</v>
      </c>
      <c r="Q102" s="42">
        <f t="shared" si="25"/>
        <v>2.6370793425653065E-3</v>
      </c>
      <c r="R102" s="103">
        <f t="shared" si="26"/>
        <v>3</v>
      </c>
      <c r="S102" s="299">
        <f t="shared" si="28"/>
        <v>1.7210436058561627E-2</v>
      </c>
      <c r="T102" s="299">
        <f t="shared" si="29"/>
        <v>2.6370793425653065E-3</v>
      </c>
      <c r="U102" s="218">
        <f t="shared" si="30"/>
        <v>3</v>
      </c>
      <c r="AH102" s="121" t="s">
        <v>115</v>
      </c>
      <c r="AI102" s="122" t="s">
        <v>116</v>
      </c>
      <c r="AJ102" s="122" t="s">
        <v>117</v>
      </c>
      <c r="AK102" s="122" t="s">
        <v>118</v>
      </c>
      <c r="AL102" s="122" t="s">
        <v>119</v>
      </c>
      <c r="AM102" s="122"/>
      <c r="AN102" s="121"/>
      <c r="AO102" s="121"/>
      <c r="AP102" s="122"/>
      <c r="AQ102" s="291"/>
      <c r="AR102" s="291"/>
      <c r="AS102" s="291"/>
      <c r="AT102" s="174"/>
      <c r="AU102" s="3"/>
      <c r="AV102" s="228"/>
      <c r="AW102" s="122"/>
      <c r="AX102" s="228"/>
      <c r="AY102" s="228"/>
      <c r="AZ102" s="122"/>
      <c r="BA102" s="122"/>
      <c r="BB102" s="3"/>
      <c r="BC102" s="228"/>
      <c r="BD102" s="3"/>
      <c r="BE102" s="3"/>
      <c r="BF102" s="3"/>
      <c r="BG102" s="3"/>
      <c r="BH102" s="3"/>
      <c r="BI102" s="3"/>
    </row>
    <row r="103" spans="1:61">
      <c r="A103" s="21" t="s">
        <v>99</v>
      </c>
      <c r="B103" s="15" t="s">
        <v>105</v>
      </c>
      <c r="C103" s="51">
        <v>29.790797233581543</v>
      </c>
      <c r="D103" s="51">
        <v>30.09895133972168</v>
      </c>
      <c r="E103" s="51">
        <v>29.991477012634277</v>
      </c>
      <c r="F103" s="53">
        <f t="shared" si="21"/>
        <v>11.864418983459473</v>
      </c>
      <c r="G103" s="53">
        <f t="shared" si="21"/>
        <v>12.950496673583984</v>
      </c>
      <c r="H103" s="53">
        <f t="shared" si="21"/>
        <v>12.830588340759277</v>
      </c>
      <c r="I103" s="53">
        <f t="shared" si="27"/>
        <v>12.548501332600912</v>
      </c>
      <c r="J103" s="35">
        <f t="shared" si="22"/>
        <v>3.5699317720201282</v>
      </c>
      <c r="K103" s="35">
        <f t="shared" si="22"/>
        <v>4.65600946214464</v>
      </c>
      <c r="L103" s="35">
        <f t="shared" si="22"/>
        <v>4.5361011293199329</v>
      </c>
      <c r="M103" s="202">
        <f t="shared" si="23"/>
        <v>8.4206080736597133E-2</v>
      </c>
      <c r="N103" s="203">
        <f t="shared" si="23"/>
        <v>3.966445504163555E-2</v>
      </c>
      <c r="O103" s="204">
        <f t="shared" si="23"/>
        <v>4.3102007358109491E-2</v>
      </c>
      <c r="P103" s="42">
        <f t="shared" si="24"/>
        <v>5.565751437878072E-2</v>
      </c>
      <c r="Q103" s="42">
        <f t="shared" si="25"/>
        <v>2.4783455616542046E-2</v>
      </c>
      <c r="R103" s="103">
        <f t="shared" si="26"/>
        <v>3</v>
      </c>
      <c r="S103" s="299">
        <f t="shared" si="28"/>
        <v>5.565751437878072E-2</v>
      </c>
      <c r="T103" s="299">
        <f t="shared" si="29"/>
        <v>2.4783455616542046E-2</v>
      </c>
      <c r="U103" s="218">
        <f t="shared" si="30"/>
        <v>3</v>
      </c>
      <c r="AH103" s="228" t="s">
        <v>158</v>
      </c>
      <c r="AI103" s="122">
        <v>6.9000000000000006E-2</v>
      </c>
      <c r="AJ103" s="122">
        <v>0.71899999999999997</v>
      </c>
      <c r="AK103" s="122">
        <v>1</v>
      </c>
      <c r="AL103" s="122" t="s">
        <v>125</v>
      </c>
      <c r="AM103" s="122"/>
      <c r="AN103" s="121"/>
      <c r="AO103" s="121"/>
      <c r="AP103" s="122"/>
      <c r="AQ103" s="291"/>
      <c r="AR103" s="291"/>
      <c r="AS103" s="291"/>
      <c r="AT103" s="174"/>
      <c r="AU103" s="3"/>
      <c r="AV103" s="228"/>
      <c r="AW103" s="122"/>
      <c r="AX103" s="228"/>
      <c r="AY103" s="228"/>
      <c r="AZ103" s="122"/>
      <c r="BA103" s="122"/>
      <c r="BB103" s="3"/>
      <c r="BC103" s="228"/>
      <c r="BD103" s="3"/>
      <c r="BE103" s="3"/>
      <c r="BF103" s="3"/>
      <c r="BG103" s="3"/>
      <c r="BH103" s="3"/>
      <c r="BI103" s="3"/>
    </row>
    <row r="104" spans="1:61" ht="18.600000000000001" thickBot="1">
      <c r="A104" s="22" t="s">
        <v>103</v>
      </c>
      <c r="B104" s="17" t="s">
        <v>105</v>
      </c>
      <c r="C104" s="52">
        <v>31.17462158203125</v>
      </c>
      <c r="D104" s="52">
        <v>29.775808334350586</v>
      </c>
      <c r="E104" s="52">
        <v>29.114999771118164</v>
      </c>
      <c r="F104" s="56">
        <f t="shared" si="21"/>
        <v>12.44340705871582</v>
      </c>
      <c r="G104" s="56">
        <f t="shared" si="21"/>
        <v>11.822872161865234</v>
      </c>
      <c r="H104" s="56">
        <f t="shared" si="21"/>
        <v>11.571008682250977</v>
      </c>
      <c r="I104" s="56">
        <f t="shared" si="27"/>
        <v>11.945762634277344</v>
      </c>
      <c r="J104" s="41">
        <f t="shared" si="22"/>
        <v>4.1489198472764759</v>
      </c>
      <c r="K104" s="41">
        <f t="shared" si="22"/>
        <v>3.52838495042589</v>
      </c>
      <c r="L104" s="41">
        <f t="shared" si="22"/>
        <v>3.2765214708116321</v>
      </c>
      <c r="M104" s="205">
        <f t="shared" si="23"/>
        <v>5.6370342864790091E-2</v>
      </c>
      <c r="N104" s="205">
        <f t="shared" si="23"/>
        <v>8.6666307548206215E-2</v>
      </c>
      <c r="O104" s="206">
        <f t="shared" si="23"/>
        <v>0.10319740005296971</v>
      </c>
      <c r="P104" s="43">
        <f t="shared" si="24"/>
        <v>8.2078016821988661E-2</v>
      </c>
      <c r="Q104" s="43">
        <f t="shared" si="25"/>
        <v>2.3748318468209146E-2</v>
      </c>
      <c r="R104" s="105">
        <f t="shared" si="26"/>
        <v>3</v>
      </c>
      <c r="S104" s="300">
        <f t="shared" si="28"/>
        <v>8.2078016821988661E-2</v>
      </c>
      <c r="T104" s="300">
        <f t="shared" si="29"/>
        <v>2.3748318468209146E-2</v>
      </c>
      <c r="U104" s="219">
        <f t="shared" si="30"/>
        <v>3</v>
      </c>
      <c r="AH104" s="228" t="s">
        <v>157</v>
      </c>
      <c r="AI104" s="122">
        <v>1.4500000000000001E-2</v>
      </c>
      <c r="AJ104" s="122">
        <v>0.151</v>
      </c>
      <c r="AK104" s="122">
        <v>1</v>
      </c>
      <c r="AL104" s="122" t="s">
        <v>133</v>
      </c>
      <c r="AM104" s="122"/>
      <c r="AN104" s="121"/>
      <c r="AO104" s="121"/>
      <c r="AP104" s="122"/>
      <c r="AQ104" s="291"/>
      <c r="AR104" s="291"/>
      <c r="AS104" s="291"/>
      <c r="AT104" s="174"/>
      <c r="AU104" s="3"/>
      <c r="AV104" s="228"/>
      <c r="AW104" s="122"/>
      <c r="AX104" s="228"/>
      <c r="AY104" s="228"/>
      <c r="AZ104" s="122"/>
      <c r="BA104" s="122"/>
      <c r="BB104" s="3"/>
      <c r="BC104" s="228"/>
      <c r="BD104" s="3"/>
      <c r="BE104" s="3"/>
      <c r="BF104" s="3"/>
      <c r="BG104" s="3"/>
      <c r="BH104" s="3"/>
      <c r="BI104" s="3"/>
    </row>
    <row r="105" spans="1:61">
      <c r="S105" s="214"/>
      <c r="T105" s="214"/>
      <c r="U105" s="220"/>
      <c r="AH105" s="228" t="s">
        <v>164</v>
      </c>
      <c r="AI105" s="122">
        <v>5.45E-2</v>
      </c>
      <c r="AJ105" s="122">
        <v>0.56899999999999995</v>
      </c>
      <c r="AK105" s="122">
        <v>1</v>
      </c>
      <c r="AL105" s="122" t="s">
        <v>133</v>
      </c>
      <c r="AM105" s="122"/>
      <c r="AN105" s="121"/>
      <c r="AO105" s="121"/>
      <c r="AP105" s="122"/>
      <c r="AQ105" s="291"/>
      <c r="AR105" s="291"/>
      <c r="AS105" s="291"/>
      <c r="AT105" s="174"/>
      <c r="AU105" s="3"/>
      <c r="AV105" s="228"/>
      <c r="AW105" s="122"/>
      <c r="AX105" s="228"/>
      <c r="AY105" s="228"/>
      <c r="AZ105" s="122"/>
      <c r="BA105" s="122"/>
      <c r="BB105" s="3"/>
      <c r="BC105" s="228"/>
      <c r="BD105" s="3"/>
      <c r="BE105" s="3"/>
      <c r="BF105" s="3"/>
      <c r="BG105" s="3"/>
      <c r="BH105" s="3"/>
      <c r="BI105" s="3"/>
    </row>
    <row r="106" spans="1:61">
      <c r="S106" s="214"/>
      <c r="T106" s="214"/>
      <c r="U106" s="220"/>
      <c r="AH106" s="228"/>
      <c r="AI106" s="122"/>
      <c r="AJ106" s="122"/>
      <c r="AK106" s="122"/>
      <c r="AL106" s="122"/>
      <c r="AM106" s="122"/>
      <c r="AN106" s="121"/>
      <c r="AO106" s="121"/>
      <c r="AP106" s="122"/>
      <c r="AQ106" s="291"/>
      <c r="AR106" s="291"/>
      <c r="AS106" s="291"/>
      <c r="AT106" s="174"/>
      <c r="AU106" s="3"/>
      <c r="AV106" s="228"/>
      <c r="AW106" s="122"/>
      <c r="AX106" s="228"/>
      <c r="AY106" s="228"/>
      <c r="AZ106" s="122"/>
      <c r="BA106" s="122"/>
      <c r="BB106" s="3"/>
      <c r="BC106" s="228"/>
      <c r="BD106" s="3"/>
      <c r="BE106" s="3"/>
      <c r="BF106" s="3"/>
      <c r="BG106" s="3"/>
      <c r="BH106" s="3"/>
      <c r="BI106" s="3"/>
    </row>
    <row r="107" spans="1:61">
      <c r="C107" s="306" t="s">
        <v>167</v>
      </c>
      <c r="D107" s="306"/>
      <c r="E107" s="307"/>
      <c r="S107" s="214"/>
      <c r="T107" s="214"/>
      <c r="U107" s="220"/>
      <c r="AH107" s="121"/>
      <c r="AI107" s="122"/>
      <c r="AJ107" s="122"/>
      <c r="AK107" s="122"/>
      <c r="AL107" s="122"/>
      <c r="AM107" s="122"/>
      <c r="AN107" s="121"/>
      <c r="AO107" s="121"/>
      <c r="AP107" s="122"/>
      <c r="AQ107" s="291"/>
      <c r="AR107" s="291"/>
      <c r="AS107" s="291"/>
      <c r="AT107" s="174"/>
      <c r="AU107" s="3"/>
      <c r="AV107" s="228"/>
      <c r="AW107" s="122"/>
      <c r="AX107" s="228"/>
      <c r="AY107" s="228"/>
      <c r="AZ107" s="122"/>
      <c r="BA107" s="122"/>
      <c r="BB107" s="3"/>
      <c r="BC107" s="228"/>
      <c r="BD107" s="3"/>
      <c r="BE107" s="3"/>
      <c r="BF107" s="3"/>
      <c r="BG107" s="3"/>
      <c r="BH107" s="3"/>
      <c r="BI107" s="3"/>
    </row>
    <row r="108" spans="1:61">
      <c r="S108" s="214"/>
      <c r="T108" s="214"/>
      <c r="U108" s="220"/>
      <c r="AH108" s="121" t="s">
        <v>168</v>
      </c>
      <c r="AI108" s="122"/>
      <c r="AJ108" s="122"/>
      <c r="AK108" s="122"/>
      <c r="AL108" s="122"/>
      <c r="AM108" s="122"/>
      <c r="AN108" s="121"/>
      <c r="AO108" s="121"/>
      <c r="AP108" s="122"/>
      <c r="AQ108" s="291"/>
      <c r="AR108" s="291"/>
      <c r="AS108" s="291"/>
      <c r="AT108" s="174"/>
      <c r="AU108" s="3"/>
      <c r="AV108" s="228"/>
      <c r="AW108" s="122"/>
      <c r="AX108" s="228"/>
      <c r="AY108" s="228"/>
      <c r="AZ108" s="122"/>
      <c r="BA108" s="122"/>
      <c r="BB108" s="3"/>
      <c r="BC108" s="228"/>
      <c r="BD108" s="3"/>
      <c r="BE108" s="3"/>
      <c r="BF108" s="3"/>
      <c r="BG108" s="3"/>
      <c r="BH108" s="3"/>
      <c r="BI108" s="3"/>
    </row>
    <row r="109" spans="1:61">
      <c r="S109" s="214"/>
      <c r="T109" s="214"/>
      <c r="U109" s="220"/>
      <c r="AG109" s="3"/>
      <c r="AH109" s="121" t="s">
        <v>115</v>
      </c>
      <c r="AI109" s="122" t="s">
        <v>116</v>
      </c>
      <c r="AJ109" s="122" t="s">
        <v>117</v>
      </c>
      <c r="AK109" s="122" t="s">
        <v>118</v>
      </c>
      <c r="AL109" s="122" t="s">
        <v>119</v>
      </c>
      <c r="AM109" s="122"/>
      <c r="AN109" s="121"/>
      <c r="AO109" s="121"/>
      <c r="AP109" s="122"/>
      <c r="AQ109" s="291"/>
      <c r="AR109" s="291"/>
      <c r="AS109" s="291"/>
      <c r="AT109" s="174"/>
      <c r="AU109" s="3"/>
      <c r="AV109" s="228"/>
      <c r="AW109" s="122"/>
      <c r="AX109" s="228"/>
      <c r="AY109" s="228"/>
      <c r="AZ109" s="122"/>
      <c r="BA109" s="122"/>
      <c r="BB109" s="3"/>
      <c r="BC109" s="228"/>
      <c r="BD109" s="3"/>
      <c r="BE109" s="3"/>
      <c r="BF109" s="3"/>
      <c r="BG109" s="3"/>
      <c r="BH109" s="3"/>
      <c r="BI109" s="3"/>
    </row>
    <row r="110" spans="1:61">
      <c r="S110" s="214"/>
      <c r="T110" s="214"/>
      <c r="U110" s="220"/>
      <c r="AH110" s="121" t="s">
        <v>165</v>
      </c>
      <c r="AI110" s="122">
        <v>0.28299999999999997</v>
      </c>
      <c r="AJ110" s="122">
        <v>2.9510000000000001</v>
      </c>
      <c r="AK110" s="122">
        <v>1.7999999999999999E-2</v>
      </c>
      <c r="AL110" s="122" t="s">
        <v>121</v>
      </c>
      <c r="AM110" s="122"/>
      <c r="AN110" s="173"/>
      <c r="AO110" s="121"/>
      <c r="AP110" s="122"/>
      <c r="AQ110" s="291"/>
      <c r="AR110" s="291"/>
      <c r="AS110" s="291"/>
      <c r="AT110" s="174"/>
      <c r="AU110" s="3"/>
      <c r="AV110" s="228"/>
      <c r="AW110" s="122"/>
      <c r="AX110" s="228"/>
      <c r="AY110" s="228"/>
      <c r="AZ110" s="122"/>
      <c r="BA110" s="122"/>
      <c r="BB110" s="3"/>
      <c r="BC110" s="228"/>
      <c r="BD110" s="3"/>
      <c r="BE110" s="3"/>
      <c r="BF110" s="3"/>
      <c r="BG110" s="3"/>
      <c r="BH110" s="3"/>
      <c r="BI110" s="3"/>
    </row>
    <row r="111" spans="1:61">
      <c r="O111" s="4"/>
      <c r="P111" s="2"/>
      <c r="Q111" s="2"/>
      <c r="R111" s="2"/>
      <c r="S111" s="2"/>
      <c r="AH111" s="121" t="s">
        <v>164</v>
      </c>
      <c r="AI111" s="122">
        <v>7.8200000000000006E-2</v>
      </c>
      <c r="AJ111" s="122">
        <v>0.81599999999999995</v>
      </c>
      <c r="AK111" s="122">
        <v>1</v>
      </c>
      <c r="AL111" s="122" t="s">
        <v>125</v>
      </c>
      <c r="AM111" s="122"/>
      <c r="AN111" s="121"/>
      <c r="AO111" s="121"/>
      <c r="AP111" s="122"/>
      <c r="AQ111" s="291"/>
      <c r="AR111" s="291"/>
      <c r="AS111" s="291"/>
      <c r="AT111" s="174"/>
      <c r="AU111" s="3"/>
      <c r="AV111" s="228"/>
      <c r="AW111" s="122"/>
      <c r="AX111" s="228"/>
      <c r="AY111" s="228"/>
      <c r="AZ111" s="122"/>
      <c r="BA111" s="122"/>
      <c r="BB111" s="3"/>
      <c r="BC111" s="228"/>
      <c r="BD111" s="3"/>
      <c r="BE111" s="3"/>
      <c r="BF111" s="3"/>
      <c r="BG111" s="3"/>
      <c r="BH111" s="3"/>
      <c r="BI111" s="3"/>
    </row>
    <row r="112" spans="1:61">
      <c r="O112" s="4"/>
      <c r="P112" s="2"/>
      <c r="Q112" s="2"/>
      <c r="R112" s="2"/>
      <c r="S112" s="2"/>
      <c r="AH112" s="121" t="s">
        <v>162</v>
      </c>
      <c r="AI112" s="122">
        <v>0.20499999999999999</v>
      </c>
      <c r="AJ112" s="122">
        <v>2.1360000000000001</v>
      </c>
      <c r="AK112" s="122">
        <v>0.123</v>
      </c>
      <c r="AL112" s="122" t="s">
        <v>125</v>
      </c>
      <c r="AM112" s="122"/>
      <c r="AN112" s="228"/>
      <c r="AO112" s="121"/>
      <c r="AP112" s="122"/>
      <c r="AQ112" s="291"/>
      <c r="AR112" s="291"/>
      <c r="AS112" s="291"/>
      <c r="AT112" s="174"/>
      <c r="AU112" s="3"/>
      <c r="AV112" s="228"/>
      <c r="AW112" s="122"/>
      <c r="AX112" s="228"/>
      <c r="AY112" s="228"/>
      <c r="AZ112" s="122"/>
      <c r="BA112" s="122"/>
      <c r="BB112" s="3"/>
      <c r="BC112" s="228"/>
      <c r="BD112" s="3"/>
      <c r="BE112" s="3"/>
      <c r="BF112" s="3"/>
      <c r="BG112" s="3"/>
      <c r="BH112" s="3"/>
      <c r="BI112" s="3"/>
    </row>
    <row r="113" spans="15:61">
      <c r="O113" s="4"/>
      <c r="P113" s="4"/>
      <c r="Q113" s="4"/>
      <c r="R113" s="4"/>
      <c r="S113" s="4"/>
      <c r="T113" s="3"/>
      <c r="U113" s="229"/>
      <c r="V113" s="3"/>
      <c r="AH113" s="121"/>
      <c r="AI113" s="122"/>
      <c r="AJ113" s="122"/>
      <c r="AK113" s="122"/>
      <c r="AL113" s="122"/>
      <c r="AM113" s="122"/>
      <c r="AN113" s="228"/>
      <c r="AO113" s="121"/>
      <c r="AP113" s="122"/>
      <c r="AQ113" s="291"/>
      <c r="AR113" s="291"/>
      <c r="AS113" s="291"/>
      <c r="AT113" s="174"/>
      <c r="AU113" s="3"/>
      <c r="AV113" s="228"/>
      <c r="AW113" s="122"/>
      <c r="AX113" s="228"/>
      <c r="AY113" s="228"/>
      <c r="AZ113" s="122"/>
      <c r="BA113" s="122"/>
      <c r="BB113" s="3"/>
      <c r="BC113" s="228"/>
      <c r="BD113" s="3"/>
      <c r="BE113" s="3"/>
      <c r="BF113" s="3"/>
      <c r="BG113" s="3"/>
      <c r="BH113" s="3"/>
      <c r="BI113" s="3"/>
    </row>
    <row r="114" spans="15:61">
      <c r="O114" s="4"/>
      <c r="P114" s="4"/>
      <c r="Q114" s="4"/>
      <c r="R114" s="4"/>
      <c r="S114" s="4"/>
      <c r="T114" s="4"/>
      <c r="U114" s="198"/>
      <c r="V114" s="3"/>
      <c r="AH114" s="121"/>
      <c r="AI114" s="122"/>
      <c r="AJ114" s="122"/>
      <c r="AK114" s="122"/>
      <c r="AL114" s="122"/>
      <c r="AM114" s="122"/>
      <c r="AN114" s="228"/>
      <c r="AO114" s="121"/>
      <c r="AP114" s="122"/>
      <c r="AQ114" s="291"/>
      <c r="AR114" s="291"/>
      <c r="AS114" s="291"/>
      <c r="AT114" s="174"/>
      <c r="AU114" s="3"/>
      <c r="AV114" s="228"/>
      <c r="AW114" s="122"/>
      <c r="AX114" s="228"/>
      <c r="AY114" s="228"/>
      <c r="AZ114" s="122"/>
      <c r="BA114" s="122"/>
      <c r="BB114" s="3"/>
      <c r="BC114" s="228"/>
      <c r="BD114" s="3"/>
      <c r="BE114" s="3"/>
      <c r="BF114" s="3"/>
      <c r="BG114" s="3"/>
      <c r="BH114" s="3"/>
      <c r="BI114" s="3"/>
    </row>
    <row r="115" spans="15:61">
      <c r="O115" s="4"/>
      <c r="P115" s="231"/>
      <c r="Q115" s="231"/>
      <c r="R115" s="231"/>
      <c r="S115" s="231"/>
      <c r="T115" s="231"/>
      <c r="U115" s="232"/>
      <c r="V115" s="3"/>
      <c r="AH115" s="121" t="s">
        <v>169</v>
      </c>
      <c r="AI115" s="122"/>
      <c r="AJ115" s="122"/>
      <c r="AK115" s="122"/>
      <c r="AL115" s="122"/>
      <c r="AM115" s="122"/>
      <c r="AN115" s="228"/>
      <c r="AO115" s="121"/>
      <c r="AP115" s="122"/>
      <c r="AQ115" s="291"/>
      <c r="AR115" s="291"/>
      <c r="AS115" s="291"/>
      <c r="AT115" s="174"/>
      <c r="AU115" s="3"/>
      <c r="AV115" s="228"/>
      <c r="AW115" s="122"/>
      <c r="AX115" s="228"/>
      <c r="AY115" s="228"/>
      <c r="AZ115" s="122"/>
      <c r="BA115" s="122"/>
      <c r="BB115" s="3"/>
      <c r="BC115" s="228"/>
      <c r="BD115" s="3"/>
      <c r="BE115" s="3"/>
      <c r="BF115" s="3"/>
      <c r="BG115" s="3"/>
      <c r="BH115" s="3"/>
      <c r="BI115" s="3"/>
    </row>
    <row r="116" spans="15:61">
      <c r="O116" s="4"/>
      <c r="P116" s="308"/>
      <c r="Q116" s="308"/>
      <c r="R116" s="214"/>
      <c r="S116" s="214"/>
      <c r="T116" s="214"/>
      <c r="U116" s="220"/>
      <c r="V116" s="3"/>
      <c r="W116" s="230"/>
      <c r="AH116" s="121" t="s">
        <v>115</v>
      </c>
      <c r="AI116" s="122" t="s">
        <v>116</v>
      </c>
      <c r="AJ116" s="122" t="s">
        <v>117</v>
      </c>
      <c r="AK116" s="122" t="s">
        <v>118</v>
      </c>
      <c r="AL116" s="122" t="s">
        <v>119</v>
      </c>
      <c r="AM116" s="122"/>
      <c r="AN116" s="228"/>
      <c r="AO116" s="121"/>
      <c r="AP116" s="122"/>
      <c r="AQ116" s="291"/>
      <c r="AR116" s="291"/>
      <c r="AS116" s="291"/>
      <c r="AT116" s="174"/>
      <c r="AU116" s="3"/>
      <c r="AV116" s="228"/>
      <c r="AW116" s="122"/>
      <c r="AX116" s="228"/>
      <c r="AY116" s="228"/>
      <c r="AZ116" s="122"/>
      <c r="BA116" s="122"/>
      <c r="BB116" s="3"/>
      <c r="BC116" s="228"/>
      <c r="BD116" s="3"/>
      <c r="BE116" s="3"/>
      <c r="BF116" s="3"/>
      <c r="BG116" s="3"/>
      <c r="BH116" s="3"/>
      <c r="BI116" s="3"/>
    </row>
    <row r="117" spans="15:61">
      <c r="O117" s="4"/>
      <c r="P117" s="308"/>
      <c r="Q117" s="308"/>
      <c r="R117" s="214"/>
      <c r="S117" s="214"/>
      <c r="T117" s="214"/>
      <c r="U117" s="220"/>
      <c r="W117" s="230"/>
      <c r="AA117" s="109"/>
      <c r="AH117" s="228" t="s">
        <v>122</v>
      </c>
      <c r="AI117" s="122">
        <v>0.77700000000000002</v>
      </c>
      <c r="AJ117" s="122">
        <v>8.0980000000000008</v>
      </c>
      <c r="AK117" s="122" t="s">
        <v>90</v>
      </c>
      <c r="AL117" s="122" t="s">
        <v>121</v>
      </c>
      <c r="AM117" s="122"/>
      <c r="AN117" s="228"/>
      <c r="AO117" s="121"/>
      <c r="AP117" s="122"/>
      <c r="AQ117" s="291"/>
      <c r="AR117" s="291"/>
      <c r="AS117" s="291"/>
      <c r="AT117" s="174"/>
      <c r="AU117" s="3"/>
      <c r="AV117" s="3"/>
      <c r="AW117" s="122"/>
      <c r="AX117" s="228"/>
      <c r="AY117" s="228"/>
      <c r="AZ117" s="122"/>
      <c r="BA117" s="122"/>
      <c r="BB117" s="3"/>
      <c r="BC117" s="228"/>
      <c r="BD117" s="3"/>
      <c r="BE117" s="3"/>
      <c r="BF117" s="3"/>
      <c r="BG117" s="3"/>
      <c r="BH117" s="3"/>
      <c r="BI117" s="3"/>
    </row>
    <row r="118" spans="15:61">
      <c r="O118" s="4"/>
      <c r="P118" s="308"/>
      <c r="Q118" s="308"/>
      <c r="R118" s="214"/>
      <c r="S118" s="214"/>
      <c r="T118" s="214"/>
      <c r="U118" s="220"/>
      <c r="W118" s="230"/>
      <c r="AH118" s="228" t="s">
        <v>120</v>
      </c>
      <c r="AI118" s="122">
        <v>0.42899999999999999</v>
      </c>
      <c r="AJ118" s="122">
        <v>4.4740000000000002</v>
      </c>
      <c r="AK118" s="122">
        <v>1E-3</v>
      </c>
      <c r="AL118" s="122" t="s">
        <v>121</v>
      </c>
      <c r="AM118" s="122"/>
      <c r="AN118" s="228"/>
      <c r="AO118" s="121"/>
      <c r="AP118" s="122"/>
      <c r="AQ118" s="291"/>
      <c r="AR118" s="291"/>
      <c r="AS118" s="291"/>
      <c r="AT118" s="174"/>
      <c r="AU118" s="3"/>
      <c r="AV118" s="3"/>
      <c r="AW118" s="11"/>
      <c r="AX118" s="11"/>
      <c r="AY118" s="11"/>
      <c r="AZ118" s="11"/>
      <c r="BA118" s="122"/>
      <c r="BB118" s="3"/>
      <c r="BC118" s="228"/>
      <c r="BD118" s="3"/>
      <c r="BE118" s="3"/>
      <c r="BF118" s="3"/>
      <c r="BG118" s="3"/>
      <c r="BH118" s="3"/>
      <c r="BI118" s="3"/>
    </row>
    <row r="119" spans="15:61">
      <c r="O119" s="4"/>
      <c r="P119" s="308"/>
      <c r="Q119" s="308"/>
      <c r="R119" s="214"/>
      <c r="S119" s="214"/>
      <c r="T119" s="214"/>
      <c r="U119" s="220"/>
      <c r="W119" s="230"/>
      <c r="AH119" s="121" t="s">
        <v>123</v>
      </c>
      <c r="AI119" s="122">
        <v>0.38500000000000001</v>
      </c>
      <c r="AJ119" s="122">
        <v>4.0119999999999996</v>
      </c>
      <c r="AK119" s="122">
        <v>4.0000000000000001E-3</v>
      </c>
      <c r="AL119" s="122" t="s">
        <v>121</v>
      </c>
      <c r="AM119" s="263"/>
      <c r="AN119" s="228"/>
      <c r="AO119" s="121"/>
      <c r="AP119" s="122"/>
      <c r="AQ119" s="291"/>
      <c r="AR119" s="291"/>
      <c r="AS119" s="291"/>
      <c r="AT119" s="174"/>
      <c r="AU119" s="3"/>
      <c r="AV119" s="3"/>
      <c r="AW119" s="11"/>
      <c r="AX119" s="11"/>
      <c r="AY119" s="11"/>
      <c r="AZ119" s="11"/>
      <c r="BA119" s="11"/>
      <c r="BB119" s="3"/>
      <c r="BC119" s="228"/>
      <c r="BD119" s="3"/>
      <c r="BE119" s="3"/>
      <c r="BF119" s="3"/>
      <c r="BG119" s="3"/>
      <c r="BH119" s="3"/>
      <c r="BI119" s="3"/>
    </row>
    <row r="120" spans="15:61">
      <c r="O120" s="4"/>
      <c r="P120" s="308"/>
      <c r="Q120" s="308"/>
      <c r="R120" s="214"/>
      <c r="S120" s="214"/>
      <c r="T120" s="214"/>
      <c r="U120" s="220"/>
      <c r="Y120" s="309"/>
      <c r="Z120" s="309"/>
      <c r="AB120" s="109"/>
      <c r="AH120" s="228" t="s">
        <v>124</v>
      </c>
      <c r="AI120" s="122">
        <v>1.84E-2</v>
      </c>
      <c r="AJ120" s="122">
        <v>0.192</v>
      </c>
      <c r="AK120" s="122">
        <v>1</v>
      </c>
      <c r="AL120" s="122" t="s">
        <v>125</v>
      </c>
      <c r="AM120" s="122"/>
      <c r="AN120" s="228"/>
      <c r="AO120" s="228"/>
      <c r="AP120" s="122"/>
      <c r="AQ120" s="291"/>
      <c r="AR120" s="291"/>
      <c r="AS120" s="291"/>
      <c r="AT120" s="174"/>
      <c r="AU120" s="3"/>
      <c r="AV120" s="3"/>
      <c r="AW120" s="11"/>
      <c r="AX120" s="11"/>
      <c r="AY120" s="11"/>
      <c r="AZ120" s="11"/>
      <c r="BA120" s="11"/>
      <c r="BB120" s="3"/>
      <c r="BC120" s="228"/>
      <c r="BD120" s="3"/>
      <c r="BE120" s="3"/>
      <c r="BF120" s="3"/>
      <c r="BG120" s="3"/>
      <c r="BH120" s="3"/>
      <c r="BI120" s="3"/>
    </row>
    <row r="121" spans="15:61">
      <c r="O121" s="4"/>
      <c r="P121" s="308"/>
      <c r="Q121" s="308"/>
      <c r="R121" s="214"/>
      <c r="S121" s="214"/>
      <c r="T121" s="214"/>
      <c r="U121" s="220"/>
      <c r="AH121" s="228" t="s">
        <v>128</v>
      </c>
      <c r="AI121" s="122">
        <v>0.75800000000000001</v>
      </c>
      <c r="AJ121" s="122">
        <v>7.9059999999999997</v>
      </c>
      <c r="AK121" s="122" t="s">
        <v>90</v>
      </c>
      <c r="AL121" s="122" t="s">
        <v>121</v>
      </c>
      <c r="AM121" s="122"/>
      <c r="AN121" s="228"/>
      <c r="AO121" s="121"/>
      <c r="AP121" s="122"/>
      <c r="AQ121" s="291"/>
      <c r="AR121" s="291"/>
      <c r="AS121" s="291"/>
      <c r="AT121" s="174"/>
      <c r="AU121" s="233"/>
      <c r="AV121" s="3"/>
      <c r="AW121" s="11"/>
      <c r="AX121" s="11"/>
      <c r="AY121" s="11"/>
      <c r="AZ121" s="11"/>
      <c r="BA121" s="11"/>
      <c r="BB121" s="3"/>
      <c r="BC121" s="228"/>
      <c r="BD121" s="3"/>
      <c r="BE121" s="3"/>
      <c r="BF121" s="3"/>
      <c r="BG121" s="3"/>
      <c r="BH121" s="3"/>
      <c r="BI121" s="3"/>
    </row>
    <row r="122" spans="15:61">
      <c r="O122" s="4"/>
      <c r="P122" s="308"/>
      <c r="Q122" s="308"/>
      <c r="R122" s="214"/>
      <c r="S122" s="214"/>
      <c r="T122" s="214"/>
      <c r="U122" s="220"/>
      <c r="AH122" s="228" t="s">
        <v>127</v>
      </c>
      <c r="AI122" s="122">
        <v>0.41099999999999998</v>
      </c>
      <c r="AJ122" s="122">
        <v>4.282</v>
      </c>
      <c r="AK122" s="122">
        <v>2E-3</v>
      </c>
      <c r="AL122" s="122" t="s">
        <v>121</v>
      </c>
      <c r="AM122" s="122"/>
      <c r="AN122" s="228"/>
      <c r="AO122" s="121"/>
      <c r="AP122" s="122"/>
      <c r="AQ122" s="291"/>
      <c r="AR122" s="291"/>
      <c r="AS122" s="291"/>
      <c r="AT122" s="174"/>
      <c r="AU122" s="3"/>
      <c r="AV122" s="3"/>
      <c r="AW122" s="11"/>
      <c r="AX122" s="11"/>
      <c r="AY122" s="11"/>
      <c r="AZ122" s="11"/>
      <c r="BA122" s="11"/>
      <c r="BB122" s="3"/>
      <c r="BC122" s="228"/>
      <c r="BD122" s="3"/>
      <c r="BE122" s="3"/>
      <c r="BF122" s="3"/>
      <c r="BG122" s="3"/>
      <c r="BH122" s="3"/>
      <c r="BI122" s="3"/>
    </row>
    <row r="123" spans="15:61">
      <c r="O123" s="4"/>
      <c r="P123" s="308"/>
      <c r="Q123" s="308"/>
      <c r="R123" s="214"/>
      <c r="S123" s="214"/>
      <c r="T123" s="214"/>
      <c r="U123" s="220"/>
      <c r="AH123" s="228" t="s">
        <v>130</v>
      </c>
      <c r="AI123" s="122">
        <v>0.36599999999999999</v>
      </c>
      <c r="AJ123" s="122">
        <v>3.82</v>
      </c>
      <c r="AK123" s="122">
        <v>6.0000000000000001E-3</v>
      </c>
      <c r="AL123" s="122" t="s">
        <v>121</v>
      </c>
      <c r="AM123" s="122"/>
      <c r="AN123" s="228"/>
      <c r="AO123" s="121"/>
      <c r="AP123" s="122"/>
      <c r="AQ123" s="291"/>
      <c r="AR123" s="291"/>
      <c r="AS123" s="291"/>
      <c r="AT123" s="174"/>
      <c r="AU123" s="3"/>
      <c r="AV123" s="3"/>
      <c r="AW123" s="11"/>
      <c r="AX123" s="11"/>
      <c r="AY123" s="11"/>
      <c r="AZ123" s="11"/>
      <c r="BA123" s="11"/>
      <c r="BB123" s="3"/>
      <c r="BC123" s="228"/>
      <c r="BD123" s="3"/>
      <c r="BE123" s="3"/>
      <c r="BF123" s="3"/>
      <c r="BG123" s="3"/>
      <c r="BH123" s="3"/>
      <c r="BI123" s="3"/>
    </row>
    <row r="124" spans="15:61">
      <c r="O124" s="4"/>
      <c r="P124" s="308"/>
      <c r="Q124" s="308"/>
      <c r="R124" s="214"/>
      <c r="S124" s="214"/>
      <c r="T124" s="214"/>
      <c r="U124" s="220"/>
      <c r="AH124" s="228" t="s">
        <v>132</v>
      </c>
      <c r="AI124" s="122">
        <v>0.39200000000000002</v>
      </c>
      <c r="AJ124" s="122">
        <v>4.0860000000000003</v>
      </c>
      <c r="AK124" s="122">
        <v>3.0000000000000001E-3</v>
      </c>
      <c r="AL124" s="122" t="s">
        <v>121</v>
      </c>
      <c r="AM124" s="122"/>
      <c r="AN124" s="228"/>
      <c r="AO124" s="121"/>
      <c r="AP124" s="122"/>
      <c r="AQ124" s="291"/>
      <c r="AR124" s="291"/>
      <c r="AS124" s="291"/>
      <c r="AT124" s="174"/>
      <c r="AU124" s="3"/>
      <c r="AV124" s="3"/>
      <c r="AW124" s="11"/>
      <c r="AX124" s="11"/>
      <c r="AY124" s="11"/>
      <c r="AZ124" s="11"/>
      <c r="BA124" s="11"/>
      <c r="BB124" s="3"/>
      <c r="BC124" s="228"/>
      <c r="BD124" s="3"/>
      <c r="BE124" s="3"/>
      <c r="BF124" s="3"/>
      <c r="BG124" s="3"/>
      <c r="BH124" s="3"/>
      <c r="BI124" s="3"/>
    </row>
    <row r="125" spans="15:61">
      <c r="O125" s="4"/>
      <c r="P125" s="308"/>
      <c r="Q125" s="308"/>
      <c r="R125" s="214"/>
      <c r="S125" s="214"/>
      <c r="T125" s="214"/>
      <c r="U125" s="220"/>
      <c r="AH125" s="310" t="s">
        <v>131</v>
      </c>
      <c r="AI125" s="120">
        <v>4.4299999999999999E-2</v>
      </c>
      <c r="AJ125" s="120">
        <v>0.46200000000000002</v>
      </c>
      <c r="AK125" s="120">
        <v>1</v>
      </c>
      <c r="AL125" s="120" t="s">
        <v>125</v>
      </c>
      <c r="AM125" s="122"/>
      <c r="AN125" s="228"/>
      <c r="AO125" s="121"/>
      <c r="AP125" s="122"/>
      <c r="AQ125" s="291"/>
      <c r="AR125" s="291"/>
      <c r="AS125" s="291"/>
      <c r="AT125" s="174"/>
      <c r="AU125" s="3"/>
      <c r="AV125" s="3"/>
      <c r="AW125" s="11"/>
      <c r="AX125" s="11"/>
      <c r="AY125" s="11"/>
      <c r="AZ125" s="11"/>
      <c r="BA125" s="11"/>
      <c r="BB125" s="3"/>
      <c r="BC125" s="228"/>
      <c r="BD125" s="3"/>
      <c r="BE125" s="3"/>
      <c r="BF125" s="3"/>
      <c r="BG125" s="3"/>
      <c r="BH125" s="3"/>
      <c r="BI125" s="3"/>
    </row>
    <row r="126" spans="15:61">
      <c r="O126" s="4"/>
      <c r="P126" s="308"/>
      <c r="Q126" s="308"/>
      <c r="R126" s="214"/>
      <c r="S126" s="214"/>
      <c r="T126" s="214"/>
      <c r="U126" s="220"/>
      <c r="AH126" s="310" t="s">
        <v>170</v>
      </c>
      <c r="AI126" s="120">
        <v>0.34799999999999998</v>
      </c>
      <c r="AJ126" s="120">
        <v>3.6240000000000001</v>
      </c>
      <c r="AK126" s="120">
        <v>1.0999999999999999E-2</v>
      </c>
      <c r="AL126" s="120" t="s">
        <v>121</v>
      </c>
      <c r="AM126" s="122"/>
      <c r="AN126" s="228"/>
      <c r="AO126" s="121"/>
      <c r="AP126" s="122"/>
      <c r="AQ126" s="291"/>
      <c r="AR126" s="291"/>
      <c r="AS126" s="291"/>
      <c r="AT126" s="174"/>
      <c r="AU126" s="3"/>
      <c r="AV126" s="3"/>
      <c r="AW126" s="11"/>
      <c r="AX126" s="11"/>
      <c r="AY126" s="11"/>
      <c r="AZ126" s="11"/>
      <c r="BA126" s="11"/>
      <c r="BB126" s="3"/>
      <c r="BC126" s="228"/>
      <c r="BD126" s="3"/>
      <c r="BE126" s="3"/>
      <c r="BF126" s="3"/>
      <c r="BG126" s="3"/>
      <c r="BH126" s="3"/>
      <c r="BI126" s="3"/>
    </row>
    <row r="127" spans="15:61">
      <c r="O127" s="4"/>
      <c r="P127" s="308"/>
      <c r="Q127" s="308"/>
      <c r="R127" s="214"/>
      <c r="S127" s="214"/>
      <c r="T127" s="214"/>
      <c r="U127" s="220"/>
      <c r="AH127" s="228"/>
      <c r="AI127" s="122"/>
      <c r="AJ127" s="122"/>
      <c r="AK127" s="122"/>
      <c r="AL127" s="122"/>
      <c r="AM127" s="122"/>
      <c r="AN127" s="228"/>
      <c r="AO127" s="121"/>
      <c r="AP127" s="122"/>
      <c r="AQ127" s="291"/>
      <c r="AR127" s="291"/>
      <c r="AS127" s="291"/>
      <c r="AT127" s="174"/>
      <c r="AU127" s="3"/>
      <c r="AV127" s="3"/>
      <c r="AW127" s="11"/>
      <c r="AX127" s="11"/>
      <c r="AY127" s="11"/>
      <c r="AZ127" s="11"/>
      <c r="BA127" s="11"/>
      <c r="BB127" s="3"/>
      <c r="BC127" s="228"/>
      <c r="BD127" s="3"/>
      <c r="BE127" s="3"/>
      <c r="BF127" s="3"/>
      <c r="BG127" s="3"/>
      <c r="BH127" s="3"/>
      <c r="BI127" s="3"/>
    </row>
    <row r="128" spans="15:61">
      <c r="O128" s="4"/>
      <c r="P128" s="308"/>
      <c r="Q128" s="308"/>
      <c r="R128" s="214"/>
      <c r="S128" s="214"/>
      <c r="T128" s="214"/>
      <c r="U128" s="220"/>
      <c r="AH128" s="228"/>
      <c r="AI128" s="122"/>
      <c r="AJ128" s="122"/>
      <c r="AK128" s="122"/>
      <c r="AL128" s="122"/>
      <c r="AM128" s="122"/>
      <c r="AN128" s="228"/>
      <c r="AO128" s="121"/>
      <c r="AP128" s="122"/>
      <c r="AQ128" s="291"/>
      <c r="AR128" s="291"/>
      <c r="AS128" s="291"/>
      <c r="AT128" s="174"/>
      <c r="AU128" s="3"/>
      <c r="AV128" s="3"/>
      <c r="AW128" s="11"/>
      <c r="AX128" s="11"/>
      <c r="AY128" s="11"/>
      <c r="AZ128" s="11"/>
      <c r="BA128" s="11"/>
      <c r="BB128" s="3"/>
      <c r="BC128" s="228"/>
      <c r="BD128" s="3"/>
      <c r="BE128" s="3"/>
      <c r="BF128" s="3"/>
      <c r="BG128" s="3"/>
      <c r="BH128" s="3"/>
      <c r="BI128" s="3"/>
    </row>
    <row r="129" spans="15:61">
      <c r="O129" s="4"/>
      <c r="P129" s="308"/>
      <c r="Q129" s="308"/>
      <c r="R129" s="214"/>
      <c r="S129" s="214"/>
      <c r="T129" s="214"/>
      <c r="U129" s="220"/>
      <c r="AH129" s="228" t="s">
        <v>171</v>
      </c>
      <c r="AI129" s="122"/>
      <c r="AJ129" s="122"/>
      <c r="AK129" s="122"/>
      <c r="AL129" s="122"/>
      <c r="AM129" s="122"/>
      <c r="AN129" s="228"/>
      <c r="AO129" s="121"/>
      <c r="AP129" s="122"/>
      <c r="AQ129" s="291"/>
      <c r="AR129" s="291"/>
      <c r="AS129" s="291"/>
      <c r="AT129" s="174"/>
      <c r="AU129" s="3"/>
      <c r="AV129" s="3"/>
      <c r="AW129" s="11"/>
      <c r="AX129" s="11"/>
      <c r="AY129" s="11"/>
      <c r="AZ129" s="11"/>
      <c r="BA129" s="11"/>
      <c r="BB129" s="3"/>
      <c r="BC129" s="228"/>
      <c r="BD129" s="3"/>
      <c r="BE129" s="3"/>
      <c r="BF129" s="3"/>
      <c r="BG129" s="3"/>
      <c r="BH129" s="3"/>
      <c r="BI129" s="3"/>
    </row>
    <row r="130" spans="15:61">
      <c r="O130" s="4"/>
      <c r="P130" s="308"/>
      <c r="Q130" s="308"/>
      <c r="R130" s="214"/>
      <c r="S130" s="214"/>
      <c r="T130" s="214"/>
      <c r="U130" s="220"/>
      <c r="AH130" s="110" t="s">
        <v>115</v>
      </c>
      <c r="AI130" s="113" t="s">
        <v>116</v>
      </c>
      <c r="AJ130" s="113" t="s">
        <v>117</v>
      </c>
      <c r="AK130" s="113" t="s">
        <v>118</v>
      </c>
      <c r="AL130" s="113" t="s">
        <v>119</v>
      </c>
      <c r="AN130" s="228"/>
      <c r="AO130" s="121"/>
      <c r="AP130" s="122"/>
      <c r="AQ130" s="291"/>
      <c r="AR130" s="291"/>
      <c r="AS130" s="291"/>
      <c r="AT130" s="174"/>
      <c r="AU130" s="3"/>
      <c r="AV130" s="3"/>
      <c r="AW130" s="11"/>
      <c r="AX130" s="11"/>
      <c r="AY130" s="11"/>
      <c r="AZ130" s="11"/>
      <c r="BA130" s="11"/>
      <c r="BB130" s="3"/>
      <c r="BC130" s="228"/>
      <c r="BD130" s="3"/>
      <c r="BE130" s="3"/>
      <c r="BF130" s="3"/>
      <c r="BG130" s="3"/>
      <c r="BH130" s="3"/>
      <c r="BI130" s="3"/>
    </row>
    <row r="131" spans="15:61">
      <c r="O131" s="4"/>
      <c r="P131" s="109"/>
      <c r="Q131" s="109"/>
      <c r="R131" s="214"/>
      <c r="S131" s="214"/>
      <c r="T131" s="214"/>
      <c r="U131" s="220"/>
      <c r="AH131" s="110" t="s">
        <v>120</v>
      </c>
      <c r="AI131" s="113">
        <v>0.97499999999999998</v>
      </c>
      <c r="AJ131" s="113">
        <v>10.164999999999999</v>
      </c>
      <c r="AK131" s="113" t="s">
        <v>90</v>
      </c>
      <c r="AL131" s="113" t="s">
        <v>121</v>
      </c>
      <c r="AN131" s="228"/>
      <c r="AO131" s="121"/>
      <c r="AP131" s="122"/>
      <c r="AQ131" s="291"/>
      <c r="AR131" s="291"/>
      <c r="AS131" s="291"/>
      <c r="AT131" s="174"/>
      <c r="AU131" s="3"/>
      <c r="AV131" s="3"/>
      <c r="AW131" s="11"/>
      <c r="AX131" s="11"/>
      <c r="AY131" s="11"/>
      <c r="AZ131" s="11"/>
      <c r="BA131" s="11"/>
      <c r="BB131" s="3"/>
      <c r="BC131" s="228"/>
      <c r="BD131" s="3"/>
      <c r="BE131" s="3"/>
      <c r="BF131" s="3"/>
      <c r="BG131" s="3"/>
      <c r="BH131" s="3"/>
      <c r="BI131" s="3"/>
    </row>
    <row r="132" spans="15:61">
      <c r="O132" s="4"/>
      <c r="P132" s="109"/>
      <c r="Q132" s="109"/>
      <c r="R132" s="214"/>
      <c r="S132" s="214"/>
      <c r="T132" s="214"/>
      <c r="U132" s="220"/>
      <c r="AH132" s="110" t="s">
        <v>122</v>
      </c>
      <c r="AI132" s="113">
        <v>0.64200000000000002</v>
      </c>
      <c r="AJ132" s="113">
        <v>6.6879999999999997</v>
      </c>
      <c r="AK132" s="113" t="s">
        <v>90</v>
      </c>
      <c r="AL132" s="113" t="s">
        <v>121</v>
      </c>
      <c r="AN132" s="296"/>
      <c r="AO132" s="121"/>
      <c r="AP132" s="122"/>
      <c r="AQ132" s="291"/>
      <c r="AR132" s="291"/>
      <c r="AS132" s="291"/>
      <c r="AT132" s="174"/>
      <c r="AU132" s="3"/>
      <c r="AV132" s="3"/>
      <c r="AW132" s="11"/>
      <c r="AX132" s="11"/>
      <c r="AY132" s="11"/>
      <c r="AZ132" s="11"/>
      <c r="BA132" s="11"/>
      <c r="BB132" s="3"/>
      <c r="BC132" s="228"/>
      <c r="BD132" s="3"/>
      <c r="BE132" s="3"/>
      <c r="BF132" s="3"/>
      <c r="BG132" s="3"/>
      <c r="BH132" s="3"/>
      <c r="BI132" s="3"/>
    </row>
    <row r="133" spans="15:61">
      <c r="O133" s="4"/>
      <c r="P133" s="109"/>
      <c r="Q133" s="109"/>
      <c r="R133" s="214"/>
      <c r="S133" s="214"/>
      <c r="T133" s="214"/>
      <c r="U133" s="220"/>
      <c r="AH133" s="110" t="s">
        <v>123</v>
      </c>
      <c r="AI133" s="113">
        <v>0.505</v>
      </c>
      <c r="AJ133" s="113">
        <v>5.27</v>
      </c>
      <c r="AK133" s="113" t="s">
        <v>90</v>
      </c>
      <c r="AL133" s="113" t="s">
        <v>121</v>
      </c>
      <c r="AN133" s="228"/>
      <c r="AO133" s="121"/>
      <c r="AP133" s="122"/>
      <c r="AQ133" s="291"/>
      <c r="AR133" s="291"/>
      <c r="AS133" s="291"/>
      <c r="AT133" s="174"/>
      <c r="AU133" s="3"/>
      <c r="AV133" s="3"/>
      <c r="AW133" s="11"/>
      <c r="AX133" s="11"/>
      <c r="AY133" s="11"/>
      <c r="AZ133" s="11"/>
      <c r="BA133" s="11"/>
      <c r="BB133" s="3"/>
      <c r="BC133" s="228"/>
      <c r="BD133" s="3"/>
      <c r="BE133" s="3"/>
      <c r="BF133" s="3"/>
      <c r="BG133" s="3"/>
      <c r="BH133" s="3"/>
      <c r="BI133" s="3"/>
    </row>
    <row r="134" spans="15:61">
      <c r="O134" s="4"/>
      <c r="P134" s="109"/>
      <c r="Q134" s="109"/>
      <c r="R134" s="214"/>
      <c r="S134" s="214"/>
      <c r="T134" s="214"/>
      <c r="U134" s="220"/>
      <c r="AH134" s="110" t="s">
        <v>124</v>
      </c>
      <c r="AI134" s="113">
        <v>0.157</v>
      </c>
      <c r="AJ134" s="113">
        <v>1.637</v>
      </c>
      <c r="AK134" s="113">
        <v>1</v>
      </c>
      <c r="AL134" s="113" t="s">
        <v>125</v>
      </c>
      <c r="AN134" s="228"/>
      <c r="AO134" s="311"/>
      <c r="AP134" s="122"/>
      <c r="AQ134" s="291"/>
      <c r="AR134" s="291"/>
      <c r="AS134" s="291"/>
      <c r="AT134" s="174"/>
      <c r="AU134" s="3"/>
      <c r="AV134" s="3"/>
      <c r="AW134" s="11"/>
      <c r="AX134" s="11"/>
      <c r="AY134" s="11"/>
      <c r="AZ134" s="11"/>
      <c r="BA134" s="11"/>
      <c r="BB134" s="3"/>
      <c r="BC134" s="228"/>
      <c r="BD134" s="3"/>
      <c r="BE134" s="3"/>
      <c r="BF134" s="3"/>
      <c r="BG134" s="3"/>
      <c r="BH134" s="3"/>
      <c r="BI134" s="3"/>
    </row>
    <row r="135" spans="15:61">
      <c r="O135" s="4"/>
      <c r="P135" s="109"/>
      <c r="Q135" s="109"/>
      <c r="R135" s="214"/>
      <c r="S135" s="214"/>
      <c r="T135" s="214"/>
      <c r="U135" s="220"/>
      <c r="AH135" s="110" t="s">
        <v>127</v>
      </c>
      <c r="AI135" s="113">
        <v>0.81799999999999995</v>
      </c>
      <c r="AJ135" s="113">
        <v>8.5280000000000005</v>
      </c>
      <c r="AK135" s="113" t="s">
        <v>90</v>
      </c>
      <c r="AL135" s="113" t="s">
        <v>121</v>
      </c>
      <c r="AN135" s="228"/>
      <c r="AO135" s="121"/>
      <c r="AP135" s="122"/>
      <c r="AQ135" s="291"/>
      <c r="AR135" s="291"/>
      <c r="AS135" s="291"/>
      <c r="AT135" s="174"/>
      <c r="AU135" s="233"/>
      <c r="AV135" s="3"/>
      <c r="AW135" s="11"/>
      <c r="AX135" s="11"/>
      <c r="AY135" s="11"/>
      <c r="AZ135" s="11"/>
      <c r="BA135" s="11"/>
      <c r="BB135" s="3"/>
      <c r="BC135" s="228"/>
      <c r="BD135" s="3"/>
      <c r="BE135" s="3"/>
      <c r="BF135" s="3"/>
      <c r="BG135" s="3"/>
      <c r="BH135" s="3"/>
      <c r="BI135" s="3"/>
    </row>
    <row r="136" spans="15:61">
      <c r="O136" s="4"/>
      <c r="P136" s="109"/>
      <c r="Q136" s="109"/>
      <c r="R136" s="214"/>
      <c r="S136" s="214"/>
      <c r="T136" s="214"/>
      <c r="U136" s="220"/>
      <c r="AH136" s="110" t="s">
        <v>128</v>
      </c>
      <c r="AI136" s="113">
        <v>0.48499999999999999</v>
      </c>
      <c r="AJ136" s="113">
        <v>5.0510000000000002</v>
      </c>
      <c r="AK136" s="113" t="s">
        <v>90</v>
      </c>
      <c r="AL136" s="113" t="s">
        <v>121</v>
      </c>
      <c r="AN136" s="228"/>
      <c r="AO136" s="121"/>
      <c r="AP136" s="122"/>
      <c r="AQ136" s="291"/>
      <c r="AR136" s="291"/>
      <c r="AS136" s="291"/>
      <c r="AT136" s="174"/>
      <c r="AU136" s="3"/>
      <c r="AV136" s="3"/>
      <c r="AW136" s="11"/>
      <c r="AX136" s="11"/>
      <c r="AY136" s="11"/>
      <c r="AZ136" s="11"/>
      <c r="BA136" s="11"/>
      <c r="BB136" s="3"/>
      <c r="BC136" s="228"/>
      <c r="BD136" s="3"/>
      <c r="BE136" s="3"/>
      <c r="BF136" s="3"/>
      <c r="BG136" s="3"/>
      <c r="BH136" s="3"/>
      <c r="BI136" s="3"/>
    </row>
    <row r="137" spans="15:61">
      <c r="O137" s="4"/>
      <c r="P137" s="109"/>
      <c r="Q137" s="109"/>
      <c r="R137" s="214"/>
      <c r="S137" s="214"/>
      <c r="T137" s="214"/>
      <c r="U137" s="220"/>
      <c r="AG137" s="3"/>
      <c r="AH137" s="110" t="s">
        <v>130</v>
      </c>
      <c r="AI137" s="113">
        <v>0.34799999999999998</v>
      </c>
      <c r="AJ137" s="113">
        <v>3.633</v>
      </c>
      <c r="AK137" s="113">
        <v>0.01</v>
      </c>
      <c r="AL137" s="113" t="s">
        <v>121</v>
      </c>
      <c r="AN137" s="228"/>
      <c r="AO137" s="121"/>
      <c r="AP137" s="122"/>
      <c r="AQ137" s="291"/>
      <c r="AR137" s="291"/>
      <c r="AS137" s="291"/>
      <c r="AT137" s="174"/>
      <c r="AU137" s="3"/>
      <c r="AV137" s="3"/>
      <c r="AW137" s="11"/>
      <c r="AX137" s="11"/>
      <c r="AY137" s="11"/>
      <c r="AZ137" s="11"/>
      <c r="BA137" s="11"/>
      <c r="BB137" s="3"/>
      <c r="BC137" s="228"/>
      <c r="BD137" s="3"/>
      <c r="BE137" s="3"/>
      <c r="BF137" s="3"/>
      <c r="BG137" s="3"/>
      <c r="BH137" s="3"/>
      <c r="BI137" s="3"/>
    </row>
    <row r="138" spans="15:61">
      <c r="O138" s="4"/>
      <c r="P138" s="109"/>
      <c r="Q138" s="109"/>
      <c r="R138" s="214"/>
      <c r="S138" s="214"/>
      <c r="T138" s="214"/>
      <c r="U138" s="220"/>
      <c r="AG138" s="3"/>
      <c r="AH138" s="310" t="s">
        <v>131</v>
      </c>
      <c r="AI138" s="120">
        <v>0.47</v>
      </c>
      <c r="AJ138" s="120">
        <v>4.8959999999999999</v>
      </c>
      <c r="AK138" s="120" t="s">
        <v>90</v>
      </c>
      <c r="AL138" s="120" t="s">
        <v>121</v>
      </c>
      <c r="AN138" s="228"/>
      <c r="AO138" s="121"/>
      <c r="AP138" s="122"/>
      <c r="AQ138" s="291"/>
      <c r="AR138" s="291"/>
      <c r="AS138" s="291"/>
      <c r="AT138" s="174"/>
      <c r="AU138" s="3"/>
      <c r="AV138" s="3"/>
      <c r="AW138" s="11"/>
      <c r="AX138" s="11"/>
      <c r="AY138" s="11"/>
      <c r="AZ138" s="11"/>
      <c r="BA138" s="11"/>
      <c r="BB138" s="3"/>
      <c r="BC138" s="228"/>
      <c r="BD138" s="3"/>
      <c r="BE138" s="3"/>
      <c r="BF138" s="3"/>
      <c r="BG138" s="3"/>
      <c r="BH138" s="3"/>
      <c r="BI138" s="3"/>
    </row>
    <row r="139" spans="15:61">
      <c r="O139" s="4"/>
      <c r="P139" s="109"/>
      <c r="Q139" s="109"/>
      <c r="R139" s="214"/>
      <c r="S139" s="214"/>
      <c r="T139" s="214"/>
      <c r="U139" s="220"/>
      <c r="AG139" s="3"/>
      <c r="AH139" s="110" t="s">
        <v>132</v>
      </c>
      <c r="AI139" s="113">
        <v>0.13600000000000001</v>
      </c>
      <c r="AJ139" s="113">
        <v>1.419</v>
      </c>
      <c r="AK139" s="113">
        <v>1</v>
      </c>
      <c r="AL139" s="113" t="s">
        <v>125</v>
      </c>
      <c r="AN139" s="228"/>
      <c r="AO139" s="121"/>
      <c r="AP139" s="122"/>
      <c r="AQ139" s="291"/>
      <c r="AR139" s="291"/>
      <c r="AS139" s="291"/>
      <c r="AT139" s="174"/>
      <c r="AU139" s="3"/>
      <c r="AV139" s="3"/>
      <c r="AW139" s="11"/>
      <c r="AX139" s="11"/>
      <c r="AY139" s="11"/>
      <c r="AZ139" s="11"/>
      <c r="BA139" s="11"/>
      <c r="BB139" s="3"/>
      <c r="BC139" s="228"/>
      <c r="BD139" s="3"/>
      <c r="BE139" s="3"/>
      <c r="BF139" s="3"/>
      <c r="BG139" s="3"/>
      <c r="BH139" s="3"/>
      <c r="BI139" s="3"/>
    </row>
    <row r="140" spans="15:61">
      <c r="O140" s="4"/>
      <c r="P140" s="109"/>
      <c r="Q140" s="109"/>
      <c r="R140" s="214"/>
      <c r="S140" s="214"/>
      <c r="T140" s="214"/>
      <c r="U140" s="220"/>
      <c r="AF140" s="312"/>
      <c r="AG140" s="3"/>
      <c r="AH140" s="310" t="s">
        <v>134</v>
      </c>
      <c r="AI140" s="120">
        <v>0.33400000000000002</v>
      </c>
      <c r="AJ140" s="120">
        <v>3.4769999999999999</v>
      </c>
      <c r="AK140" s="120">
        <v>1.6E-2</v>
      </c>
      <c r="AL140" s="120" t="s">
        <v>121</v>
      </c>
      <c r="AN140" s="228"/>
      <c r="AO140" s="121"/>
      <c r="AP140" s="122"/>
      <c r="AQ140" s="291"/>
      <c r="AR140" s="291"/>
      <c r="AS140" s="291"/>
      <c r="AT140" s="174"/>
      <c r="AU140" s="3"/>
      <c r="AV140" s="3"/>
      <c r="AW140" s="11"/>
      <c r="AX140" s="11"/>
      <c r="AY140" s="11"/>
      <c r="AZ140" s="11"/>
      <c r="BA140" s="11"/>
      <c r="BB140" s="3"/>
      <c r="BC140" s="228"/>
      <c r="BD140" s="3"/>
      <c r="BE140" s="3"/>
      <c r="BF140" s="3"/>
      <c r="BG140" s="3"/>
      <c r="BH140" s="3"/>
      <c r="BI140" s="3"/>
    </row>
    <row r="141" spans="15:61">
      <c r="O141" s="4"/>
      <c r="P141" s="109"/>
      <c r="Q141" s="109"/>
      <c r="R141" s="214"/>
      <c r="S141" s="214"/>
      <c r="T141" s="214"/>
      <c r="U141" s="220"/>
      <c r="AF141" s="312"/>
      <c r="AG141" s="3"/>
      <c r="AI141" s="113"/>
      <c r="AJ141" s="113"/>
      <c r="AK141" s="113"/>
      <c r="AN141" s="228"/>
      <c r="AO141" s="121"/>
      <c r="AP141" s="122"/>
      <c r="AQ141" s="291"/>
      <c r="AR141" s="291"/>
      <c r="AS141" s="291"/>
      <c r="AT141" s="174"/>
      <c r="AU141" s="3"/>
      <c r="AV141" s="3"/>
      <c r="AW141" s="11"/>
      <c r="AX141" s="11"/>
      <c r="AY141" s="11"/>
      <c r="AZ141" s="11"/>
      <c r="BA141" s="11"/>
      <c r="BB141" s="3"/>
      <c r="BC141" s="228"/>
      <c r="BD141" s="3"/>
      <c r="BE141" s="3"/>
      <c r="BF141" s="3"/>
      <c r="BG141" s="3"/>
      <c r="BH141" s="3"/>
      <c r="BI141" s="3"/>
    </row>
    <row r="142" spans="15:61">
      <c r="O142" s="4"/>
      <c r="P142" s="109"/>
      <c r="Q142" s="109"/>
      <c r="R142" s="214"/>
      <c r="S142" s="214"/>
      <c r="T142" s="214"/>
      <c r="U142" s="220"/>
      <c r="AF142" s="312"/>
      <c r="AG142" s="3"/>
      <c r="AI142" s="113"/>
      <c r="AJ142" s="113"/>
      <c r="AK142" s="113"/>
      <c r="AN142" s="228"/>
      <c r="AO142" s="121"/>
      <c r="AP142" s="122"/>
      <c r="AQ142" s="291"/>
      <c r="AR142" s="291"/>
      <c r="AS142" s="291"/>
      <c r="AT142" s="174"/>
      <c r="AU142" s="3"/>
      <c r="AV142" s="3"/>
      <c r="AW142" s="11"/>
      <c r="AX142" s="11"/>
      <c r="AY142" s="11"/>
      <c r="AZ142" s="11"/>
      <c r="BA142" s="11"/>
      <c r="BB142" s="3"/>
      <c r="BC142" s="228"/>
      <c r="BD142" s="3"/>
      <c r="BE142" s="3"/>
      <c r="BF142" s="3"/>
      <c r="BG142" s="3"/>
      <c r="BH142" s="3"/>
      <c r="BI142" s="3"/>
    </row>
    <row r="143" spans="15:61">
      <c r="O143" s="4"/>
      <c r="P143" s="109"/>
      <c r="Q143" s="109"/>
      <c r="R143" s="214"/>
      <c r="S143" s="214"/>
      <c r="T143" s="214"/>
      <c r="U143" s="220"/>
      <c r="AF143" s="312"/>
      <c r="AG143" s="3"/>
      <c r="AH143" s="110" t="s">
        <v>172</v>
      </c>
      <c r="AI143" s="113"/>
      <c r="AJ143" s="113"/>
      <c r="AK143" s="113"/>
      <c r="AO143" s="121"/>
      <c r="AP143" s="122"/>
      <c r="AQ143" s="291"/>
      <c r="AR143" s="291"/>
      <c r="AS143" s="291"/>
      <c r="AT143" s="174"/>
      <c r="AU143" s="3"/>
      <c r="AV143" s="3"/>
      <c r="AW143" s="11"/>
      <c r="AX143" s="11"/>
      <c r="AY143" s="11"/>
      <c r="AZ143" s="11"/>
      <c r="BA143" s="11"/>
      <c r="BB143" s="3"/>
      <c r="BC143" s="228"/>
      <c r="BD143" s="3"/>
      <c r="BE143" s="3"/>
      <c r="BF143" s="3"/>
      <c r="BG143" s="3"/>
      <c r="BH143" s="3"/>
      <c r="BI143" s="3"/>
    </row>
    <row r="144" spans="15:61">
      <c r="O144" s="4"/>
      <c r="P144" s="109"/>
      <c r="Q144" s="109"/>
      <c r="R144" s="214"/>
      <c r="S144" s="214"/>
      <c r="T144" s="214"/>
      <c r="U144" s="220"/>
      <c r="AF144" s="312"/>
      <c r="AG144" s="3"/>
      <c r="AH144" s="110" t="s">
        <v>115</v>
      </c>
      <c r="AI144" s="113" t="s">
        <v>116</v>
      </c>
      <c r="AJ144" s="113" t="s">
        <v>117</v>
      </c>
      <c r="AK144" s="113" t="s">
        <v>118</v>
      </c>
      <c r="AL144" s="113" t="s">
        <v>119</v>
      </c>
      <c r="AO144" s="121"/>
      <c r="AP144" s="122"/>
      <c r="AQ144" s="291"/>
      <c r="AR144" s="291"/>
      <c r="AS144" s="291"/>
      <c r="AT144" s="174"/>
      <c r="AU144" s="3"/>
      <c r="AV144" s="3"/>
      <c r="AW144" s="11"/>
      <c r="AX144" s="11"/>
      <c r="AY144" s="11"/>
      <c r="AZ144" s="11"/>
      <c r="BA144" s="11"/>
      <c r="BB144" s="228"/>
      <c r="BC144" s="228"/>
      <c r="BD144" s="3"/>
      <c r="BE144" s="3"/>
      <c r="BF144" s="3"/>
      <c r="BG144" s="3"/>
      <c r="BH144" s="3"/>
      <c r="BI144" s="3"/>
    </row>
    <row r="145" spans="15:61">
      <c r="O145" s="4"/>
      <c r="P145" s="109"/>
      <c r="Q145" s="109"/>
      <c r="R145" s="214"/>
      <c r="S145" s="214"/>
      <c r="T145" s="214"/>
      <c r="U145" s="220"/>
      <c r="AF145" s="312"/>
      <c r="AG145" s="3"/>
      <c r="AH145" s="110" t="s">
        <v>127</v>
      </c>
      <c r="AI145" s="113">
        <v>0.98299999999999998</v>
      </c>
      <c r="AJ145" s="113">
        <v>10.244999999999999</v>
      </c>
      <c r="AK145" s="113" t="s">
        <v>90</v>
      </c>
      <c r="AL145" s="113" t="s">
        <v>121</v>
      </c>
      <c r="AP145" s="122"/>
      <c r="AQ145" s="291"/>
      <c r="AR145" s="291"/>
      <c r="AS145" s="291"/>
      <c r="AT145" s="174"/>
      <c r="AU145" s="3"/>
      <c r="AV145" s="3"/>
      <c r="AW145" s="11"/>
      <c r="AX145" s="11"/>
      <c r="AY145" s="11"/>
      <c r="AZ145" s="11"/>
      <c r="BA145" s="11"/>
      <c r="BB145" s="228"/>
      <c r="BC145" s="228"/>
      <c r="BD145" s="3"/>
      <c r="BE145" s="3"/>
      <c r="BF145" s="3"/>
      <c r="BG145" s="3"/>
      <c r="BH145" s="3"/>
      <c r="BI145" s="3"/>
    </row>
    <row r="146" spans="15:61">
      <c r="O146" s="4"/>
      <c r="P146" s="2"/>
      <c r="Q146" s="2"/>
      <c r="R146" s="2"/>
      <c r="S146" s="2"/>
      <c r="AF146" s="312"/>
      <c r="AG146" s="3"/>
      <c r="AH146" s="110" t="s">
        <v>128</v>
      </c>
      <c r="AI146" s="113">
        <v>0.46100000000000002</v>
      </c>
      <c r="AJ146" s="113">
        <v>4.8040000000000003</v>
      </c>
      <c r="AK146" s="113" t="s">
        <v>90</v>
      </c>
      <c r="AL146" s="113" t="s">
        <v>121</v>
      </c>
      <c r="BA146" s="11"/>
      <c r="BB146" s="228"/>
      <c r="BC146" s="228"/>
      <c r="BD146" s="3"/>
      <c r="BE146" s="3"/>
      <c r="BF146" s="3"/>
      <c r="BG146" s="3"/>
      <c r="BH146" s="3"/>
      <c r="BI146" s="3"/>
    </row>
    <row r="147" spans="15:61">
      <c r="O147" s="4"/>
      <c r="P147" s="2"/>
      <c r="Q147" s="2"/>
      <c r="R147" s="2"/>
      <c r="S147" s="2"/>
      <c r="AF147" s="312"/>
      <c r="AG147" s="3"/>
      <c r="AH147" s="110" t="s">
        <v>130</v>
      </c>
      <c r="AI147" s="113">
        <v>0.34899999999999998</v>
      </c>
      <c r="AJ147" s="113">
        <v>3.6379999999999999</v>
      </c>
      <c r="AK147" s="113">
        <v>0.01</v>
      </c>
      <c r="AL147" s="113" t="s">
        <v>121</v>
      </c>
      <c r="BB147" s="228"/>
      <c r="BC147" s="228"/>
      <c r="BD147" s="3"/>
      <c r="BE147" s="3"/>
      <c r="BF147" s="3"/>
      <c r="BG147" s="3"/>
      <c r="BH147" s="3"/>
      <c r="BI147" s="3"/>
    </row>
    <row r="148" spans="15:61">
      <c r="O148" s="4"/>
      <c r="P148" s="2"/>
      <c r="Q148" s="2"/>
      <c r="R148" s="2"/>
      <c r="S148" s="2"/>
      <c r="AF148" s="312"/>
      <c r="AG148" s="3"/>
      <c r="AH148" s="110" t="s">
        <v>173</v>
      </c>
      <c r="AI148" s="113">
        <v>4.65E-2</v>
      </c>
      <c r="AJ148" s="113">
        <v>0.48499999999999999</v>
      </c>
      <c r="AK148" s="113">
        <v>1</v>
      </c>
      <c r="AL148" s="113" t="s">
        <v>125</v>
      </c>
      <c r="BB148" s="228"/>
      <c r="BC148" s="228"/>
      <c r="BD148" s="3"/>
      <c r="BE148" s="3"/>
      <c r="BF148" s="3"/>
      <c r="BG148" s="3"/>
      <c r="BH148" s="3"/>
      <c r="BI148" s="3"/>
    </row>
    <row r="149" spans="15:61">
      <c r="O149" s="4"/>
      <c r="P149" s="2"/>
      <c r="Q149" s="2"/>
      <c r="R149" s="2"/>
      <c r="S149" s="2"/>
      <c r="AF149" s="312"/>
      <c r="AG149" s="3"/>
      <c r="AH149" s="110" t="s">
        <v>120</v>
      </c>
      <c r="AI149" s="113">
        <v>0.93600000000000005</v>
      </c>
      <c r="AJ149" s="113">
        <v>9.76</v>
      </c>
      <c r="AK149" s="113" t="s">
        <v>90</v>
      </c>
      <c r="AL149" s="113" t="s">
        <v>121</v>
      </c>
      <c r="BB149" s="228"/>
      <c r="BC149" s="228"/>
      <c r="BD149" s="3"/>
      <c r="BE149" s="3"/>
      <c r="BF149" s="3"/>
      <c r="BG149" s="3"/>
      <c r="BH149" s="3"/>
      <c r="BI149" s="3"/>
    </row>
    <row r="150" spans="15:61">
      <c r="O150" s="4"/>
      <c r="P150" s="2"/>
      <c r="Q150" s="2"/>
      <c r="R150" s="2"/>
      <c r="S150" s="2"/>
      <c r="AF150" s="312"/>
      <c r="AG150" s="3"/>
      <c r="AH150" s="110" t="s">
        <v>122</v>
      </c>
      <c r="AI150" s="113">
        <v>0.41399999999999998</v>
      </c>
      <c r="AJ150" s="113">
        <v>4.319</v>
      </c>
      <c r="AK150" s="113">
        <v>2E-3</v>
      </c>
      <c r="AL150" s="113" t="s">
        <v>121</v>
      </c>
      <c r="BB150" s="228"/>
      <c r="BC150" s="228"/>
      <c r="BD150" s="3"/>
      <c r="BE150" s="3"/>
      <c r="BF150" s="3"/>
      <c r="BG150" s="3"/>
      <c r="BH150" s="3"/>
      <c r="BI150" s="3"/>
    </row>
    <row r="151" spans="15:61">
      <c r="AF151" s="312"/>
      <c r="AG151" s="3"/>
      <c r="AH151" s="110" t="s">
        <v>123</v>
      </c>
      <c r="AI151" s="113">
        <v>0.30199999999999999</v>
      </c>
      <c r="AJ151" s="113">
        <v>3.153</v>
      </c>
      <c r="AK151" s="113">
        <v>3.6999999999999998E-2</v>
      </c>
      <c r="AL151" s="113" t="s">
        <v>121</v>
      </c>
      <c r="BB151" s="228"/>
      <c r="BC151" s="228"/>
      <c r="BD151" s="3"/>
      <c r="BE151" s="3"/>
      <c r="BF151" s="3"/>
      <c r="BG151" s="3"/>
      <c r="BH151" s="3"/>
      <c r="BI151" s="3"/>
    </row>
    <row r="152" spans="15:61">
      <c r="AF152" s="312"/>
      <c r="AG152" s="3"/>
      <c r="AH152" s="310" t="s">
        <v>131</v>
      </c>
      <c r="AI152" s="120">
        <v>0.63400000000000001</v>
      </c>
      <c r="AJ152" s="120">
        <v>6.6070000000000002</v>
      </c>
      <c r="AK152" s="120" t="s">
        <v>90</v>
      </c>
      <c r="AL152" s="120" t="s">
        <v>121</v>
      </c>
      <c r="BB152" s="228"/>
      <c r="BC152" s="228"/>
      <c r="BD152" s="3"/>
      <c r="BE152" s="3"/>
      <c r="BF152" s="3"/>
      <c r="BG152" s="3"/>
      <c r="BH152" s="3"/>
      <c r="BI152" s="3"/>
    </row>
    <row r="153" spans="15:61">
      <c r="AF153" s="312"/>
      <c r="AG153" s="3"/>
      <c r="AH153" s="110" t="s">
        <v>132</v>
      </c>
      <c r="AI153" s="113">
        <v>0.112</v>
      </c>
      <c r="AJ153" s="113">
        <v>1.1659999999999999</v>
      </c>
      <c r="AK153" s="113">
        <v>1</v>
      </c>
      <c r="AL153" s="113" t="s">
        <v>125</v>
      </c>
      <c r="BB153" s="228"/>
      <c r="BC153" s="228"/>
      <c r="BD153" s="3"/>
      <c r="BE153" s="3"/>
      <c r="BF153" s="3"/>
      <c r="BG153" s="3"/>
      <c r="BH153" s="3"/>
      <c r="BI153" s="3"/>
    </row>
    <row r="154" spans="15:61">
      <c r="AF154" s="312"/>
      <c r="AG154" s="3"/>
      <c r="AH154" s="310" t="s">
        <v>134</v>
      </c>
      <c r="AI154" s="120">
        <v>0.52200000000000002</v>
      </c>
      <c r="AJ154" s="120">
        <v>5.4409999999999998</v>
      </c>
      <c r="AK154" s="120" t="s">
        <v>90</v>
      </c>
      <c r="AL154" s="120" t="s">
        <v>121</v>
      </c>
      <c r="BB154" s="228"/>
      <c r="BC154" s="228"/>
      <c r="BD154" s="3"/>
      <c r="BE154" s="3"/>
      <c r="BF154" s="3"/>
      <c r="BG154" s="3"/>
      <c r="BH154" s="3"/>
      <c r="BI154" s="3"/>
    </row>
    <row r="155" spans="15:61">
      <c r="AF155" s="312"/>
      <c r="AG155" s="3"/>
      <c r="AI155" s="113"/>
      <c r="AJ155" s="113"/>
      <c r="AK155" s="113"/>
      <c r="BB155" s="228"/>
      <c r="BC155" s="228"/>
      <c r="BD155" s="3"/>
      <c r="BE155" s="3"/>
      <c r="BF155" s="3"/>
      <c r="BG155" s="3"/>
      <c r="BH155" s="3"/>
      <c r="BI155" s="3"/>
    </row>
    <row r="156" spans="15:61">
      <c r="AF156" s="312"/>
      <c r="AG156" s="3"/>
      <c r="AI156" s="113"/>
      <c r="BB156" s="228"/>
      <c r="BC156" s="228"/>
      <c r="BD156" s="3"/>
      <c r="BE156" s="3"/>
      <c r="BF156" s="3"/>
      <c r="BG156" s="3"/>
      <c r="BH156" s="3"/>
      <c r="BI156" s="3"/>
    </row>
    <row r="157" spans="15:61">
      <c r="AF157" s="312"/>
      <c r="AG157" s="3"/>
      <c r="AH157" s="110" t="s">
        <v>136</v>
      </c>
      <c r="AI157" s="113"/>
      <c r="AN157" s="123" t="s">
        <v>101</v>
      </c>
      <c r="BB157" s="228"/>
      <c r="BC157" s="228"/>
      <c r="BD157" s="3"/>
      <c r="BE157" s="3"/>
      <c r="BF157" s="3"/>
      <c r="BG157" s="3"/>
      <c r="BH157" s="3"/>
      <c r="BI157" s="3"/>
    </row>
    <row r="158" spans="15:61">
      <c r="AF158" s="312"/>
      <c r="AG158" s="3"/>
      <c r="BB158" s="228"/>
      <c r="BC158" s="228"/>
      <c r="BD158" s="3"/>
      <c r="BE158" s="3"/>
      <c r="BF158" s="3"/>
      <c r="BG158" s="3"/>
      <c r="BH158" s="3"/>
      <c r="BI158" s="3"/>
    </row>
    <row r="159" spans="15:61">
      <c r="AF159" s="312"/>
      <c r="AG159" s="3"/>
      <c r="BB159" s="228"/>
      <c r="BC159" s="228"/>
      <c r="BD159" s="3"/>
      <c r="BE159" s="3"/>
      <c r="BF159" s="3"/>
      <c r="BG159" s="3"/>
      <c r="BH159" s="3"/>
      <c r="BI159" s="3"/>
    </row>
    <row r="160" spans="15:61">
      <c r="AF160" s="312"/>
      <c r="AG160" s="3"/>
      <c r="BB160" s="296"/>
      <c r="BC160" s="228"/>
      <c r="BD160" s="3"/>
      <c r="BE160" s="3"/>
      <c r="BF160" s="3"/>
      <c r="BG160" s="3"/>
      <c r="BH160" s="3"/>
      <c r="BI160" s="3"/>
    </row>
    <row r="161" spans="32:61">
      <c r="AF161" s="312"/>
      <c r="AG161" s="3"/>
      <c r="BB161" s="228"/>
      <c r="BC161" s="228"/>
      <c r="BD161" s="3"/>
      <c r="BE161" s="3"/>
      <c r="BF161" s="3"/>
      <c r="BG161" s="3"/>
      <c r="BH161" s="3"/>
      <c r="BI161" s="3"/>
    </row>
    <row r="162" spans="32:61">
      <c r="AF162" s="312"/>
      <c r="AG162" s="3"/>
      <c r="BB162" s="228"/>
      <c r="BC162" s="228"/>
      <c r="BD162" s="3"/>
      <c r="BE162" s="3"/>
      <c r="BF162" s="3"/>
      <c r="BG162" s="3"/>
      <c r="BH162" s="3"/>
      <c r="BI162" s="3"/>
    </row>
    <row r="163" spans="32:61">
      <c r="AF163" s="312"/>
      <c r="AG163" s="3"/>
      <c r="BB163" s="228"/>
      <c r="BC163" s="228"/>
      <c r="BD163" s="3"/>
      <c r="BE163" s="3"/>
      <c r="BF163" s="3"/>
      <c r="BG163" s="3"/>
      <c r="BH163" s="3"/>
      <c r="BI163" s="3"/>
    </row>
    <row r="164" spans="32:61">
      <c r="AF164" s="312"/>
      <c r="AG164" s="3"/>
      <c r="BB164" s="110"/>
      <c r="BC164" s="228"/>
      <c r="BD164" s="3"/>
      <c r="BE164" s="3"/>
      <c r="BF164" s="3"/>
      <c r="BG164" s="3"/>
      <c r="BH164" s="3"/>
      <c r="BI164" s="3"/>
    </row>
    <row r="165" spans="32:61">
      <c r="AF165" s="312"/>
      <c r="AG165" s="3"/>
      <c r="BB165" s="110"/>
      <c r="BC165" s="228"/>
      <c r="BD165" s="3"/>
      <c r="BE165" s="3"/>
      <c r="BF165" s="3"/>
      <c r="BG165" s="3"/>
      <c r="BH165" s="3"/>
      <c r="BI165" s="3"/>
    </row>
    <row r="166" spans="32:61">
      <c r="AF166" s="312"/>
      <c r="AG166" s="3"/>
      <c r="BB166" s="110"/>
      <c r="BC166" s="228"/>
      <c r="BD166" s="3"/>
      <c r="BE166" s="3"/>
      <c r="BF166" s="3"/>
      <c r="BG166" s="3"/>
      <c r="BH166" s="3"/>
      <c r="BI166" s="3"/>
    </row>
    <row r="167" spans="32:61">
      <c r="AF167" s="312"/>
      <c r="AG167" s="3"/>
      <c r="BB167" s="110"/>
      <c r="BC167" s="228"/>
      <c r="BD167" s="3"/>
      <c r="BE167" s="3"/>
      <c r="BF167" s="3"/>
      <c r="BG167" s="3"/>
      <c r="BH167" s="3"/>
      <c r="BI167" s="3"/>
    </row>
    <row r="168" spans="32:61">
      <c r="AF168" s="312"/>
      <c r="AG168" s="3"/>
      <c r="BB168" s="110"/>
      <c r="BC168" s="228"/>
      <c r="BD168" s="3"/>
      <c r="BE168" s="3"/>
      <c r="BF168" s="3"/>
      <c r="BG168" s="3"/>
      <c r="BH168" s="3"/>
      <c r="BI168" s="3"/>
    </row>
    <row r="169" spans="32:61">
      <c r="AF169" s="312"/>
      <c r="BG169" s="3"/>
      <c r="BH169" s="3"/>
      <c r="BI169" s="3"/>
    </row>
    <row r="170" spans="32:61">
      <c r="AF170" s="312"/>
      <c r="AG170" s="3"/>
    </row>
    <row r="171" spans="32:61">
      <c r="AF171" s="312"/>
      <c r="AG171" s="3"/>
    </row>
    <row r="172" spans="32:61">
      <c r="AG172" s="3"/>
    </row>
    <row r="173" spans="32:61">
      <c r="AG173" s="3"/>
    </row>
  </sheetData>
  <mergeCells count="12">
    <mergeCell ref="AO2:AT2"/>
    <mergeCell ref="AV2:BA2"/>
    <mergeCell ref="M73:U73"/>
    <mergeCell ref="A1:E1"/>
    <mergeCell ref="F1:U1"/>
    <mergeCell ref="M2:U2"/>
    <mergeCell ref="AH2:AM2"/>
    <mergeCell ref="A37:E37"/>
    <mergeCell ref="F37:U37"/>
    <mergeCell ref="M38:U38"/>
    <mergeCell ref="A72:E72"/>
    <mergeCell ref="F72:U72"/>
  </mergeCells>
  <phoneticPr fontId="3" type="noConversion"/>
  <conditionalFormatting sqref="C4:E33">
    <cfRule type="cellIs" dxfId="2" priority="3" operator="greaterThan">
      <formula>30</formula>
    </cfRule>
  </conditionalFormatting>
  <conditionalFormatting sqref="C40:E69">
    <cfRule type="cellIs" dxfId="1" priority="2" operator="greaterThan">
      <formula>30</formula>
    </cfRule>
  </conditionalFormatting>
  <conditionalFormatting sqref="C75:E104">
    <cfRule type="cellIs" dxfId="0" priority="1" operator="greaterThan">
      <formula>30</formula>
    </cfRule>
  </conditionalFormatting>
  <printOptions gridLines="1"/>
  <pageMargins left="0.25" right="0.25" top="0.75" bottom="0.75" header="0.3" footer="0.3"/>
  <pageSetup paperSize="9" scale="59" orientation="landscape" r:id="rId1"/>
  <headerFooter>
    <oddHeader>&amp;L&amp;Z&amp;F&amp;R&amp;D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2"/>
  <sheetViews>
    <sheetView zoomScale="40" zoomScaleNormal="70" workbookViewId="0">
      <selection activeCell="S66" sqref="S66"/>
    </sheetView>
  </sheetViews>
  <sheetFormatPr defaultColWidth="8.88671875" defaultRowHeight="14.4"/>
  <cols>
    <col min="1" max="1" width="6.109375" customWidth="1"/>
    <col min="2" max="2" width="14" bestFit="1" customWidth="1"/>
    <col min="3" max="3" width="14.109375" bestFit="1" customWidth="1"/>
    <col min="4" max="4" width="13.109375" bestFit="1" customWidth="1"/>
    <col min="5" max="5" width="15.109375" customWidth="1"/>
    <col min="6" max="6" width="1.6640625" customWidth="1"/>
    <col min="7" max="7" width="5.88671875" customWidth="1"/>
    <col min="8" max="8" width="14" bestFit="1" customWidth="1"/>
    <col min="10" max="10" width="12.109375" bestFit="1" customWidth="1"/>
    <col min="11" max="11" width="16.109375" bestFit="1" customWidth="1"/>
    <col min="12" max="12" width="1.88671875" customWidth="1"/>
    <col min="13" max="13" width="6.44140625" customWidth="1"/>
    <col min="14" max="14" width="20.44140625" bestFit="1" customWidth="1"/>
    <col min="15" max="15" width="9" customWidth="1"/>
    <col min="17" max="17" width="11.88671875" bestFit="1" customWidth="1"/>
    <col min="18" max="18" width="2.109375" customWidth="1"/>
    <col min="20" max="20" width="14.21875" bestFit="1" customWidth="1"/>
    <col min="23" max="23" width="12.21875" bestFit="1" customWidth="1"/>
    <col min="24" max="24" width="2" customWidth="1"/>
    <col min="26" max="26" width="14.21875" bestFit="1" customWidth="1"/>
    <col min="29" max="29" width="12.21875" bestFit="1" customWidth="1"/>
    <col min="31" max="32" width="8.88671875" style="10"/>
    <col min="33" max="33" width="13.33203125" bestFit="1" customWidth="1"/>
    <col min="35" max="35" width="42.44140625" customWidth="1"/>
    <col min="36" max="36" width="15.77734375" style="10" customWidth="1"/>
    <col min="37" max="37" width="10.44140625" style="10" bestFit="1" customWidth="1"/>
    <col min="38" max="40" width="8.88671875" style="10"/>
  </cols>
  <sheetData>
    <row r="1" spans="1:49" ht="21.6" thickBot="1">
      <c r="A1" s="341" t="s">
        <v>174</v>
      </c>
      <c r="B1" s="342"/>
      <c r="C1" s="342"/>
      <c r="D1" s="342"/>
      <c r="E1" s="342"/>
      <c r="G1" s="341" t="s">
        <v>175</v>
      </c>
      <c r="H1" s="342"/>
      <c r="I1" s="342"/>
      <c r="J1" s="342"/>
      <c r="K1" s="342"/>
      <c r="M1" s="341" t="s">
        <v>176</v>
      </c>
      <c r="N1" s="343"/>
      <c r="O1" s="343"/>
      <c r="P1" s="343"/>
      <c r="Q1" s="343"/>
      <c r="S1" s="341" t="s">
        <v>177</v>
      </c>
      <c r="T1" s="342"/>
      <c r="U1" s="342"/>
      <c r="V1" s="342"/>
      <c r="W1" s="342"/>
      <c r="Y1" s="341" t="s">
        <v>178</v>
      </c>
      <c r="Z1" s="342"/>
      <c r="AA1" s="342"/>
      <c r="AB1" s="342"/>
      <c r="AC1" s="342"/>
      <c r="AE1" s="344" t="s">
        <v>179</v>
      </c>
      <c r="AI1" s="313" t="s">
        <v>180</v>
      </c>
      <c r="AJ1" s="314"/>
      <c r="AK1" s="314"/>
      <c r="AL1" s="314"/>
      <c r="AM1" s="314"/>
      <c r="AN1" s="314"/>
      <c r="AO1" s="316"/>
    </row>
    <row r="2" spans="1:49" ht="15" thickBot="1">
      <c r="A2" s="107" t="s">
        <v>181</v>
      </c>
      <c r="B2" s="108" t="s">
        <v>182</v>
      </c>
      <c r="C2" s="345" t="s">
        <v>183</v>
      </c>
      <c r="D2" s="345" t="s">
        <v>184</v>
      </c>
      <c r="E2" s="345" t="s">
        <v>185</v>
      </c>
      <c r="G2" s="107" t="s">
        <v>181</v>
      </c>
      <c r="H2" s="108" t="s">
        <v>182</v>
      </c>
      <c r="I2" s="345" t="s">
        <v>183</v>
      </c>
      <c r="J2" s="345" t="s">
        <v>184</v>
      </c>
      <c r="K2" s="345" t="s">
        <v>185</v>
      </c>
      <c r="M2" s="107" t="s">
        <v>181</v>
      </c>
      <c r="N2" s="108" t="s">
        <v>182</v>
      </c>
      <c r="O2" s="345" t="s">
        <v>183</v>
      </c>
      <c r="P2" s="345" t="s">
        <v>184</v>
      </c>
      <c r="Q2" s="345" t="s">
        <v>185</v>
      </c>
      <c r="S2" s="107" t="s">
        <v>181</v>
      </c>
      <c r="T2" s="108" t="s">
        <v>182</v>
      </c>
      <c r="U2" s="345" t="s">
        <v>183</v>
      </c>
      <c r="V2" s="345" t="s">
        <v>184</v>
      </c>
      <c r="W2" s="345" t="s">
        <v>185</v>
      </c>
      <c r="Y2" s="107" t="s">
        <v>181</v>
      </c>
      <c r="Z2" s="108" t="s">
        <v>182</v>
      </c>
      <c r="AA2" s="345" t="s">
        <v>183</v>
      </c>
      <c r="AB2" s="345" t="s">
        <v>184</v>
      </c>
      <c r="AC2" s="345" t="s">
        <v>185</v>
      </c>
      <c r="AE2" s="345" t="s">
        <v>44</v>
      </c>
      <c r="AF2" s="345" t="s">
        <v>45</v>
      </c>
      <c r="AG2" s="345" t="s">
        <v>185</v>
      </c>
      <c r="AH2" s="12"/>
      <c r="AI2" t="s">
        <v>48</v>
      </c>
      <c r="AJ2" s="7" t="s">
        <v>186</v>
      </c>
      <c r="AQ2" s="7"/>
      <c r="AR2" s="7"/>
      <c r="AS2" s="389"/>
      <c r="AT2" s="7"/>
      <c r="AU2" s="7"/>
      <c r="AV2" s="7"/>
      <c r="AW2" s="7"/>
    </row>
    <row r="3" spans="1:49" ht="15.6">
      <c r="A3" s="346" t="s">
        <v>187</v>
      </c>
      <c r="B3" s="2" t="s">
        <v>188</v>
      </c>
      <c r="C3" s="67">
        <v>2454</v>
      </c>
      <c r="D3" s="67">
        <v>188</v>
      </c>
      <c r="E3" s="72">
        <f>D3/C3</f>
        <v>7.6609616951915246E-2</v>
      </c>
      <c r="G3" s="346" t="s">
        <v>187</v>
      </c>
      <c r="H3" s="2" t="s">
        <v>189</v>
      </c>
      <c r="I3" s="67">
        <v>3399</v>
      </c>
      <c r="J3" s="67">
        <v>0</v>
      </c>
      <c r="K3" s="72">
        <f>J3/I3</f>
        <v>0</v>
      </c>
      <c r="M3" s="346" t="s">
        <v>187</v>
      </c>
      <c r="N3" s="2" t="s">
        <v>190</v>
      </c>
      <c r="O3" s="67">
        <v>3609</v>
      </c>
      <c r="P3" s="67">
        <v>376</v>
      </c>
      <c r="Q3" s="72">
        <f t="shared" ref="Q3:Q8" si="0">P3/O3</f>
        <v>0.10418398448323635</v>
      </c>
      <c r="S3" s="346" t="s">
        <v>187</v>
      </c>
      <c r="T3" s="2" t="s">
        <v>191</v>
      </c>
      <c r="U3" s="2">
        <v>3092</v>
      </c>
      <c r="V3" s="2">
        <v>0</v>
      </c>
      <c r="W3" s="257">
        <f>V3/U3</f>
        <v>0</v>
      </c>
      <c r="Y3" s="346" t="s">
        <v>187</v>
      </c>
      <c r="Z3" s="2" t="s">
        <v>192</v>
      </c>
      <c r="AA3" s="67">
        <v>3376</v>
      </c>
      <c r="AB3" s="67">
        <v>337</v>
      </c>
      <c r="AC3" s="72">
        <f>AB3/AA3</f>
        <v>9.9822274881516584E-2</v>
      </c>
      <c r="AE3" s="10" t="str">
        <f>$A$1</f>
        <v>WT</v>
      </c>
      <c r="AF3" s="10" t="str">
        <f>$A$3</f>
        <v>E14.5</v>
      </c>
      <c r="AG3" s="256">
        <f>E3</f>
        <v>7.6609616951915246E-2</v>
      </c>
      <c r="AI3" t="s">
        <v>193</v>
      </c>
      <c r="AQ3" s="7"/>
      <c r="AR3" s="7"/>
      <c r="AS3" s="389"/>
      <c r="AT3" s="7"/>
      <c r="AU3" s="7"/>
      <c r="AV3" s="7"/>
      <c r="AW3" s="7"/>
    </row>
    <row r="4" spans="1:49">
      <c r="A4" s="347"/>
      <c r="B4" s="2" t="s">
        <v>194</v>
      </c>
      <c r="C4" s="67">
        <v>2004</v>
      </c>
      <c r="D4" s="67">
        <v>172</v>
      </c>
      <c r="E4" s="72">
        <f>D4/C4</f>
        <v>8.5828343313373259E-2</v>
      </c>
      <c r="G4" s="347"/>
      <c r="H4" s="2" t="s">
        <v>195</v>
      </c>
      <c r="I4" s="67">
        <v>3569</v>
      </c>
      <c r="J4" s="67">
        <v>0</v>
      </c>
      <c r="K4" s="72">
        <f>J4/I4</f>
        <v>0</v>
      </c>
      <c r="M4" s="347"/>
      <c r="N4" s="2" t="s">
        <v>196</v>
      </c>
      <c r="O4" s="67">
        <v>2748</v>
      </c>
      <c r="P4" s="67">
        <v>334</v>
      </c>
      <c r="Q4" s="72">
        <f t="shared" si="0"/>
        <v>0.1215429403202329</v>
      </c>
      <c r="S4" s="347"/>
      <c r="T4" s="2" t="s">
        <v>197</v>
      </c>
      <c r="U4" s="2">
        <v>3266</v>
      </c>
      <c r="V4" s="2">
        <v>0</v>
      </c>
      <c r="W4" s="257">
        <f>V4/U4</f>
        <v>0</v>
      </c>
      <c r="Y4" s="347"/>
      <c r="Z4" s="2" t="s">
        <v>198</v>
      </c>
      <c r="AA4" s="67">
        <v>2851</v>
      </c>
      <c r="AB4" s="67">
        <v>248</v>
      </c>
      <c r="AC4" s="72">
        <f>AB4/AA4</f>
        <v>8.698702209750965E-2</v>
      </c>
      <c r="AE4" s="10" t="str">
        <f t="shared" ref="AE4:AE17" si="1">$A$1</f>
        <v>WT</v>
      </c>
      <c r="AF4" s="10" t="str">
        <f t="shared" ref="AF4:AF6" si="2">$A$3</f>
        <v>E14.5</v>
      </c>
      <c r="AG4" s="256">
        <f t="shared" ref="AG4:AG6" si="3">E4</f>
        <v>8.5828343313373259E-2</v>
      </c>
      <c r="AI4" t="s">
        <v>199</v>
      </c>
      <c r="AQ4" s="7"/>
      <c r="AR4" s="7"/>
      <c r="AS4" s="389"/>
      <c r="AT4" s="7"/>
      <c r="AU4" s="7"/>
      <c r="AV4" s="7"/>
      <c r="AW4" s="7"/>
    </row>
    <row r="5" spans="1:49">
      <c r="A5" s="347"/>
      <c r="B5" s="2" t="s">
        <v>200</v>
      </c>
      <c r="C5" s="67">
        <v>2135</v>
      </c>
      <c r="D5" s="67">
        <v>130</v>
      </c>
      <c r="E5" s="72">
        <f>D5/C5</f>
        <v>6.0889929742388757E-2</v>
      </c>
      <c r="G5" s="347"/>
      <c r="H5" s="2" t="s">
        <v>201</v>
      </c>
      <c r="I5" s="2">
        <v>3691</v>
      </c>
      <c r="J5" s="2">
        <v>0</v>
      </c>
      <c r="K5" s="257">
        <f>J5/I5</f>
        <v>0</v>
      </c>
      <c r="M5" s="347"/>
      <c r="N5" s="2" t="s">
        <v>202</v>
      </c>
      <c r="O5" s="67">
        <v>2907</v>
      </c>
      <c r="P5" s="67">
        <v>336</v>
      </c>
      <c r="Q5" s="72">
        <f t="shared" si="0"/>
        <v>0.11558307533539731</v>
      </c>
      <c r="S5" s="347"/>
      <c r="T5" s="2" t="s">
        <v>203</v>
      </c>
      <c r="U5" s="2">
        <v>3614</v>
      </c>
      <c r="V5" s="2">
        <v>0</v>
      </c>
      <c r="W5" s="257">
        <f>V5/U5</f>
        <v>0</v>
      </c>
      <c r="Y5" s="347"/>
      <c r="Z5" s="2" t="s">
        <v>204</v>
      </c>
      <c r="AA5" s="67">
        <v>3483</v>
      </c>
      <c r="AB5" s="67">
        <v>338</v>
      </c>
      <c r="AC5" s="72">
        <f>AB5/AA5</f>
        <v>9.7042779213321856E-2</v>
      </c>
      <c r="AE5" s="10" t="str">
        <f t="shared" si="1"/>
        <v>WT</v>
      </c>
      <c r="AF5" s="10" t="str">
        <f t="shared" si="2"/>
        <v>E14.5</v>
      </c>
      <c r="AG5" s="256">
        <f t="shared" si="3"/>
        <v>6.0889929742388757E-2</v>
      </c>
      <c r="AI5" t="s">
        <v>205</v>
      </c>
      <c r="AQ5" s="7"/>
      <c r="AR5" s="7"/>
      <c r="AS5" s="389"/>
      <c r="AT5" s="7"/>
      <c r="AU5" s="7"/>
      <c r="AV5" s="7"/>
      <c r="AW5" s="7"/>
    </row>
    <row r="6" spans="1:49">
      <c r="A6" s="347"/>
      <c r="B6" s="2" t="s">
        <v>206</v>
      </c>
      <c r="C6" s="67">
        <v>2192</v>
      </c>
      <c r="D6" s="67">
        <v>172</v>
      </c>
      <c r="E6" s="72">
        <f>D6/C6</f>
        <v>7.8467153284671534E-2</v>
      </c>
      <c r="G6" s="347"/>
      <c r="H6" s="2" t="s">
        <v>207</v>
      </c>
      <c r="I6" s="2">
        <v>4544</v>
      </c>
      <c r="J6" s="2">
        <v>0</v>
      </c>
      <c r="K6" s="257">
        <f>J6/I6</f>
        <v>0</v>
      </c>
      <c r="M6" s="347"/>
      <c r="N6" s="2" t="s">
        <v>208</v>
      </c>
      <c r="O6" s="67">
        <v>3175</v>
      </c>
      <c r="P6" s="67">
        <v>358</v>
      </c>
      <c r="Q6" s="72">
        <f t="shared" si="0"/>
        <v>0.11275590551181103</v>
      </c>
      <c r="S6" s="347"/>
      <c r="T6" s="2" t="s">
        <v>209</v>
      </c>
      <c r="U6" s="2">
        <v>2395</v>
      </c>
      <c r="V6" s="2">
        <v>0</v>
      </c>
      <c r="W6" s="257">
        <f>V6/U6</f>
        <v>0</v>
      </c>
      <c r="Y6" s="347"/>
      <c r="Z6" s="2" t="s">
        <v>210</v>
      </c>
      <c r="AA6" s="67">
        <v>2876</v>
      </c>
      <c r="AB6" s="67">
        <v>299</v>
      </c>
      <c r="AC6" s="72">
        <f>AB6/AA6</f>
        <v>0.10396383866481224</v>
      </c>
      <c r="AE6" s="10" t="str">
        <f t="shared" si="1"/>
        <v>WT</v>
      </c>
      <c r="AF6" s="10" t="str">
        <f t="shared" si="2"/>
        <v>E14.5</v>
      </c>
      <c r="AG6" s="256">
        <f t="shared" si="3"/>
        <v>7.8467153284671534E-2</v>
      </c>
      <c r="AI6" t="s">
        <v>63</v>
      </c>
      <c r="AJ6" s="10" t="s">
        <v>64</v>
      </c>
      <c r="AK6" s="10" t="s">
        <v>211</v>
      </c>
      <c r="AQ6" s="7"/>
      <c r="AR6" s="7"/>
      <c r="AS6" s="389"/>
      <c r="AT6" s="7"/>
      <c r="AU6" s="7"/>
      <c r="AV6" s="7"/>
      <c r="AW6" s="7"/>
    </row>
    <row r="7" spans="1:49">
      <c r="A7" s="347"/>
      <c r="B7" s="4"/>
      <c r="C7" s="12"/>
      <c r="D7" s="12"/>
      <c r="E7" s="12"/>
      <c r="F7" s="3"/>
      <c r="G7" s="390"/>
      <c r="H7" s="4" t="s">
        <v>212</v>
      </c>
      <c r="I7" s="4">
        <v>3614</v>
      </c>
      <c r="J7" s="4">
        <v>0</v>
      </c>
      <c r="K7" s="98">
        <f>J7/I7</f>
        <v>0</v>
      </c>
      <c r="L7" s="3"/>
      <c r="M7" s="390"/>
      <c r="N7" s="4" t="s">
        <v>213</v>
      </c>
      <c r="O7" s="12">
        <v>2299</v>
      </c>
      <c r="P7" s="12">
        <v>307</v>
      </c>
      <c r="Q7" s="73">
        <f t="shared" si="0"/>
        <v>0.13353632013919095</v>
      </c>
      <c r="R7" s="3"/>
      <c r="S7" s="390"/>
      <c r="T7" s="4" t="s">
        <v>214</v>
      </c>
      <c r="U7" s="4">
        <v>3169</v>
      </c>
      <c r="V7" s="4">
        <v>0</v>
      </c>
      <c r="W7" s="98">
        <f>V7/U7</f>
        <v>0</v>
      </c>
      <c r="X7" s="3"/>
      <c r="Y7" s="390"/>
      <c r="Z7" s="4" t="s">
        <v>215</v>
      </c>
      <c r="AA7" s="67">
        <v>2295</v>
      </c>
      <c r="AB7" s="67">
        <v>215</v>
      </c>
      <c r="AC7" s="72">
        <f>AB7/AA7</f>
        <v>9.3681917211328972E-2</v>
      </c>
      <c r="AE7" s="10" t="str">
        <f t="shared" si="1"/>
        <v>WT</v>
      </c>
      <c r="AF7" s="10" t="str">
        <f>$A$13</f>
        <v>E16.5</v>
      </c>
      <c r="AG7" s="256">
        <f>E13</f>
        <v>0.1574973031283711</v>
      </c>
      <c r="AI7" t="s">
        <v>70</v>
      </c>
      <c r="AJ7" s="10" t="s">
        <v>64</v>
      </c>
      <c r="AK7" s="10" t="s">
        <v>216</v>
      </c>
      <c r="AQ7" s="7"/>
      <c r="AR7" s="7"/>
      <c r="AS7" s="389"/>
      <c r="AT7" s="7"/>
      <c r="AU7" s="7"/>
      <c r="AV7" s="7"/>
      <c r="AW7" s="7"/>
    </row>
    <row r="8" spans="1:49" ht="15" thickBot="1">
      <c r="A8" s="347"/>
      <c r="B8" s="4"/>
      <c r="C8" s="12"/>
      <c r="D8" s="12"/>
      <c r="E8" s="12"/>
      <c r="F8" s="3"/>
      <c r="G8" s="391"/>
      <c r="H8" s="392"/>
      <c r="I8" s="392"/>
      <c r="J8" s="392"/>
      <c r="K8" s="392"/>
      <c r="L8" s="3"/>
      <c r="M8" s="390"/>
      <c r="N8" s="4" t="s">
        <v>217</v>
      </c>
      <c r="O8" s="12">
        <v>1990</v>
      </c>
      <c r="P8" s="12">
        <v>200</v>
      </c>
      <c r="Q8" s="73">
        <f t="shared" si="0"/>
        <v>0.10050251256281408</v>
      </c>
      <c r="R8" s="3"/>
      <c r="S8" s="390"/>
      <c r="T8" s="4"/>
      <c r="U8" s="4"/>
      <c r="V8" s="4"/>
      <c r="W8" s="4"/>
      <c r="X8" s="3"/>
      <c r="Y8" s="390"/>
      <c r="Z8" s="4"/>
      <c r="AA8" s="67"/>
      <c r="AB8" s="67"/>
      <c r="AC8" s="67"/>
      <c r="AE8" s="10" t="str">
        <f t="shared" si="1"/>
        <v>WT</v>
      </c>
      <c r="AF8" s="10" t="str">
        <f t="shared" ref="AF8:AF10" si="4">$A$13</f>
        <v>E16.5</v>
      </c>
      <c r="AG8" s="256">
        <f t="shared" ref="AG8:AG10" si="5">E14</f>
        <v>0.145748987854251</v>
      </c>
      <c r="AQ8" s="7"/>
      <c r="AR8" s="7"/>
      <c r="AS8" s="389"/>
      <c r="AT8" s="7"/>
      <c r="AU8" s="7"/>
      <c r="AV8" s="7"/>
      <c r="AW8" s="7"/>
    </row>
    <row r="9" spans="1:49">
      <c r="A9" s="349"/>
      <c r="B9" s="393"/>
      <c r="C9" s="394"/>
      <c r="D9" s="395" t="s">
        <v>218</v>
      </c>
      <c r="E9" s="396">
        <f>AVERAGE(E3:E8)</f>
        <v>7.5448760823087199E-2</v>
      </c>
      <c r="F9" s="3"/>
      <c r="G9" s="397"/>
      <c r="H9" s="393"/>
      <c r="I9" s="394"/>
      <c r="J9" s="395" t="s">
        <v>218</v>
      </c>
      <c r="K9" s="396">
        <f>AVERAGE(K3:K8)</f>
        <v>0</v>
      </c>
      <c r="L9" s="3"/>
      <c r="M9" s="397"/>
      <c r="N9" s="393"/>
      <c r="O9" s="394"/>
      <c r="P9" s="395" t="s">
        <v>218</v>
      </c>
      <c r="Q9" s="396">
        <f>AVERAGE(Q3:Q8)</f>
        <v>0.11468412305878044</v>
      </c>
      <c r="R9" s="3"/>
      <c r="S9" s="397"/>
      <c r="T9" s="393"/>
      <c r="U9" s="394"/>
      <c r="V9" s="395" t="s">
        <v>218</v>
      </c>
      <c r="W9" s="396">
        <f>AVERAGE(W3:W8)</f>
        <v>0</v>
      </c>
      <c r="X9" s="3"/>
      <c r="Y9" s="397"/>
      <c r="Z9" s="393"/>
      <c r="AA9" s="350"/>
      <c r="AB9" s="351" t="s">
        <v>218</v>
      </c>
      <c r="AC9" s="352">
        <f>AVERAGE(AC3:AC8)</f>
        <v>9.6299566413697857E-2</v>
      </c>
      <c r="AE9" s="10" t="str">
        <f t="shared" si="1"/>
        <v>WT</v>
      </c>
      <c r="AF9" s="10" t="str">
        <f t="shared" si="4"/>
        <v>E16.5</v>
      </c>
      <c r="AG9" s="256">
        <f t="shared" si="5"/>
        <v>0.1361675908810844</v>
      </c>
      <c r="AI9" t="s">
        <v>83</v>
      </c>
      <c r="AJ9" s="10" t="s">
        <v>84</v>
      </c>
      <c r="AK9" s="10" t="s">
        <v>85</v>
      </c>
      <c r="AL9" s="10" t="s">
        <v>86</v>
      </c>
      <c r="AM9" s="10" t="s">
        <v>87</v>
      </c>
      <c r="AN9" s="10" t="s">
        <v>88</v>
      </c>
      <c r="AQ9" s="7"/>
      <c r="AR9" s="7"/>
      <c r="AS9" s="389"/>
      <c r="AT9" s="7"/>
      <c r="AU9" s="7"/>
      <c r="AV9" s="7"/>
      <c r="AW9" s="7"/>
    </row>
    <row r="10" spans="1:49">
      <c r="A10" s="353"/>
      <c r="B10" s="4"/>
      <c r="C10" s="236"/>
      <c r="D10" s="398" t="s">
        <v>219</v>
      </c>
      <c r="E10" s="73">
        <f>STDEV(E3:E8)</f>
        <v>1.0490528666579043E-2</v>
      </c>
      <c r="F10" s="3"/>
      <c r="G10" s="399"/>
      <c r="H10" s="4"/>
      <c r="I10" s="236"/>
      <c r="J10" s="398" t="s">
        <v>219</v>
      </c>
      <c r="K10" s="73">
        <f>STDEV(K3:K8)</f>
        <v>0</v>
      </c>
      <c r="L10" s="3"/>
      <c r="M10" s="399"/>
      <c r="N10" s="4"/>
      <c r="O10" s="236"/>
      <c r="P10" s="398" t="s">
        <v>219</v>
      </c>
      <c r="Q10" s="73">
        <f>STDEV(Q3:Q8)</f>
        <v>1.1986207352233188E-2</v>
      </c>
      <c r="R10" s="3"/>
      <c r="S10" s="399"/>
      <c r="T10" s="4"/>
      <c r="U10" s="236"/>
      <c r="V10" s="398" t="s">
        <v>219</v>
      </c>
      <c r="W10" s="73">
        <f>STDEV(W3:W8)</f>
        <v>0</v>
      </c>
      <c r="X10" s="3"/>
      <c r="Y10" s="399"/>
      <c r="Z10" s="4"/>
      <c r="AA10" s="235"/>
      <c r="AB10" s="354" t="s">
        <v>219</v>
      </c>
      <c r="AC10" s="72">
        <f>STDEV(AC3:AC8)</f>
        <v>6.4280338817868776E-3</v>
      </c>
      <c r="AE10" s="10" t="str">
        <f t="shared" si="1"/>
        <v>WT</v>
      </c>
      <c r="AF10" s="10" t="str">
        <f t="shared" si="4"/>
        <v>E16.5</v>
      </c>
      <c r="AG10" s="256">
        <f t="shared" si="5"/>
        <v>0.13073005093378609</v>
      </c>
      <c r="AI10" t="s">
        <v>44</v>
      </c>
      <c r="AJ10" s="10">
        <v>2</v>
      </c>
      <c r="AK10" s="10">
        <v>3.1399999999999997E-2</v>
      </c>
      <c r="AL10" s="10">
        <v>1.5699999999999999E-2</v>
      </c>
      <c r="AM10" s="10">
        <v>44.575000000000003</v>
      </c>
      <c r="AN10" s="10" t="s">
        <v>90</v>
      </c>
      <c r="AQ10" s="7"/>
      <c r="AR10" s="7"/>
      <c r="AS10" s="389"/>
      <c r="AT10" s="7"/>
      <c r="AU10" s="7"/>
      <c r="AV10" s="7"/>
      <c r="AW10" s="7"/>
    </row>
    <row r="11" spans="1:49">
      <c r="A11" s="154"/>
      <c r="B11" s="4"/>
      <c r="C11" s="236"/>
      <c r="D11" s="398" t="s">
        <v>220</v>
      </c>
      <c r="E11" s="3">
        <f>COUNT(E3:E8)</f>
        <v>4</v>
      </c>
      <c r="F11" s="3"/>
      <c r="G11" s="399"/>
      <c r="H11" s="4"/>
      <c r="I11" s="236"/>
      <c r="J11" s="398" t="s">
        <v>220</v>
      </c>
      <c r="K11" s="3">
        <f>COUNT(K3:K8)</f>
        <v>5</v>
      </c>
      <c r="L11" s="3"/>
      <c r="M11" s="399"/>
      <c r="N11" s="4"/>
      <c r="O11" s="236"/>
      <c r="P11" s="398" t="s">
        <v>220</v>
      </c>
      <c r="Q11" s="3">
        <f>COUNT(Q3:Q8)</f>
        <v>6</v>
      </c>
      <c r="R11" s="3"/>
      <c r="S11" s="399"/>
      <c r="T11" s="4"/>
      <c r="U11" s="236"/>
      <c r="V11" s="398" t="s">
        <v>220</v>
      </c>
      <c r="W11" s="3">
        <f>COUNT(W3:W8)</f>
        <v>5</v>
      </c>
      <c r="X11" s="3"/>
      <c r="Y11" s="399"/>
      <c r="Z11" s="4"/>
      <c r="AA11" s="235"/>
      <c r="AB11" s="354" t="s">
        <v>220</v>
      </c>
      <c r="AC11">
        <f>COUNT(AC3:AC8)</f>
        <v>5</v>
      </c>
      <c r="AE11" s="10" t="str">
        <f t="shared" si="1"/>
        <v>WT</v>
      </c>
      <c r="AF11" s="10" t="str">
        <f>$A$27</f>
        <v>P0</v>
      </c>
      <c r="AG11" s="256">
        <f>E27</f>
        <v>0.13442182956832924</v>
      </c>
      <c r="AI11" t="s">
        <v>45</v>
      </c>
      <c r="AJ11" s="10">
        <v>2</v>
      </c>
      <c r="AK11" s="10">
        <v>1.1000000000000001E-3</v>
      </c>
      <c r="AL11" s="10">
        <v>5.4799999999999998E-4</v>
      </c>
      <c r="AM11" s="10">
        <v>1.556</v>
      </c>
      <c r="AN11" s="10">
        <v>0.223</v>
      </c>
      <c r="AQ11" s="7"/>
      <c r="AR11" s="7"/>
      <c r="AS11" s="389"/>
      <c r="AT11" s="7"/>
      <c r="AU11" s="7"/>
      <c r="AV11" s="7"/>
      <c r="AW11" s="7"/>
    </row>
    <row r="12" spans="1:49" ht="15" thickBot="1">
      <c r="A12" s="347"/>
      <c r="B12" s="4"/>
      <c r="C12" s="12"/>
      <c r="D12" s="12"/>
      <c r="E12" s="12"/>
      <c r="F12" s="4"/>
      <c r="G12" s="4"/>
      <c r="H12" s="4"/>
      <c r="I12" s="4"/>
      <c r="J12" s="4"/>
      <c r="K12" s="4"/>
      <c r="L12" s="4"/>
      <c r="M12" s="4"/>
      <c r="N12" s="4"/>
      <c r="O12" s="12"/>
      <c r="P12" s="12"/>
      <c r="Q12" s="12"/>
      <c r="R12" s="4"/>
      <c r="S12" s="4"/>
      <c r="T12" s="4"/>
      <c r="U12" s="4"/>
      <c r="V12" s="4"/>
      <c r="W12" s="4"/>
      <c r="X12" s="3"/>
      <c r="Y12" s="4"/>
      <c r="Z12" s="4"/>
      <c r="AA12" s="67"/>
      <c r="AB12" s="67"/>
      <c r="AC12" s="67"/>
      <c r="AE12" s="10" t="str">
        <f t="shared" si="1"/>
        <v>WT</v>
      </c>
      <c r="AF12" s="10" t="str">
        <f t="shared" ref="AF12:AF17" si="6">$A$27</f>
        <v>P0</v>
      </c>
      <c r="AG12" s="256">
        <f t="shared" ref="AG12:AG16" si="7">E28</f>
        <v>0.17054263565891473</v>
      </c>
      <c r="AI12" t="s">
        <v>93</v>
      </c>
      <c r="AJ12" s="10">
        <v>4</v>
      </c>
      <c r="AK12" s="10">
        <v>3.8800000000000001E-2</v>
      </c>
      <c r="AL12" s="10">
        <v>9.7000000000000003E-3</v>
      </c>
      <c r="AM12" s="10">
        <v>27.553000000000001</v>
      </c>
      <c r="AN12" s="10" t="s">
        <v>90</v>
      </c>
      <c r="AQ12" s="7"/>
      <c r="AR12" s="7"/>
      <c r="AS12" s="389"/>
      <c r="AT12" s="7"/>
      <c r="AU12" s="7"/>
      <c r="AV12" s="7"/>
      <c r="AW12" s="7"/>
    </row>
    <row r="13" spans="1:49" ht="15.6">
      <c r="A13" s="355" t="s">
        <v>221</v>
      </c>
      <c r="B13" s="393" t="s">
        <v>222</v>
      </c>
      <c r="C13" s="400">
        <v>2781</v>
      </c>
      <c r="D13" s="400">
        <v>438</v>
      </c>
      <c r="E13" s="396">
        <f>D13/C13</f>
        <v>0.1574973031283711</v>
      </c>
      <c r="F13" s="3"/>
      <c r="G13" s="401" t="s">
        <v>221</v>
      </c>
      <c r="H13" s="393" t="s">
        <v>223</v>
      </c>
      <c r="I13" s="393">
        <v>5581</v>
      </c>
      <c r="J13" s="393">
        <v>0</v>
      </c>
      <c r="K13" s="402">
        <f t="shared" ref="K13:K20" si="8">J13/I13</f>
        <v>0</v>
      </c>
      <c r="L13" s="3"/>
      <c r="M13" s="401" t="s">
        <v>221</v>
      </c>
      <c r="N13" s="393" t="s">
        <v>224</v>
      </c>
      <c r="O13" s="400">
        <v>3628</v>
      </c>
      <c r="P13" s="400">
        <v>217</v>
      </c>
      <c r="Q13" s="396">
        <f t="shared" ref="Q13:Q17" si="9">P13/O13</f>
        <v>5.9812568908489523E-2</v>
      </c>
      <c r="R13" s="3"/>
      <c r="S13" s="401" t="s">
        <v>221</v>
      </c>
      <c r="T13" s="393" t="s">
        <v>225</v>
      </c>
      <c r="U13" s="393">
        <v>3056</v>
      </c>
      <c r="V13" s="393">
        <v>0</v>
      </c>
      <c r="W13" s="402">
        <f>V13/U13</f>
        <v>0</v>
      </c>
      <c r="X13" s="3"/>
      <c r="Y13" s="401" t="s">
        <v>221</v>
      </c>
      <c r="Z13" s="393" t="s">
        <v>226</v>
      </c>
      <c r="AA13" s="356">
        <v>4255</v>
      </c>
      <c r="AB13" s="356">
        <v>252</v>
      </c>
      <c r="AC13" s="352">
        <f t="shared" ref="AC13:AC17" si="10">AB13/AA13</f>
        <v>5.9224441833137485E-2</v>
      </c>
      <c r="AE13" s="10" t="str">
        <f t="shared" si="1"/>
        <v>WT</v>
      </c>
      <c r="AF13" s="10" t="str">
        <f t="shared" si="6"/>
        <v>P0</v>
      </c>
      <c r="AG13" s="256">
        <f t="shared" si="7"/>
        <v>0.17986400526431234</v>
      </c>
      <c r="AI13" t="s">
        <v>95</v>
      </c>
      <c r="AJ13" s="10">
        <v>42</v>
      </c>
      <c r="AK13" s="10">
        <v>1.4800000000000001E-2</v>
      </c>
      <c r="AL13" s="10">
        <v>3.5199999999999999E-4</v>
      </c>
      <c r="AQ13" s="7"/>
      <c r="AR13" s="7"/>
      <c r="AS13" s="389"/>
      <c r="AT13" s="7"/>
      <c r="AU13" s="7"/>
      <c r="AV13" s="7"/>
      <c r="AW13" s="7"/>
    </row>
    <row r="14" spans="1:49">
      <c r="A14" s="347"/>
      <c r="B14" s="4" t="s">
        <v>227</v>
      </c>
      <c r="C14" s="12">
        <v>2964</v>
      </c>
      <c r="D14" s="12">
        <v>432</v>
      </c>
      <c r="E14" s="73">
        <f>D14/C14</f>
        <v>0.145748987854251</v>
      </c>
      <c r="F14" s="3"/>
      <c r="G14" s="390"/>
      <c r="H14" s="4" t="s">
        <v>228</v>
      </c>
      <c r="I14" s="4">
        <v>4778</v>
      </c>
      <c r="J14" s="4">
        <v>0</v>
      </c>
      <c r="K14" s="98">
        <f t="shared" si="8"/>
        <v>0</v>
      </c>
      <c r="L14" s="3"/>
      <c r="M14" s="390"/>
      <c r="N14" s="4" t="s">
        <v>229</v>
      </c>
      <c r="O14" s="12">
        <v>4341</v>
      </c>
      <c r="P14" s="12">
        <v>336</v>
      </c>
      <c r="Q14" s="73">
        <f t="shared" si="9"/>
        <v>7.7401520387007608E-2</v>
      </c>
      <c r="R14" s="3"/>
      <c r="S14" s="390"/>
      <c r="T14" s="4" t="s">
        <v>230</v>
      </c>
      <c r="U14" s="4">
        <v>5004</v>
      </c>
      <c r="V14" s="4">
        <v>0</v>
      </c>
      <c r="W14" s="98">
        <f>V14/U14</f>
        <v>0</v>
      </c>
      <c r="X14" s="3"/>
      <c r="Y14" s="390"/>
      <c r="Z14" s="4" t="s">
        <v>231</v>
      </c>
      <c r="AA14" s="67">
        <v>5855</v>
      </c>
      <c r="AB14" s="67">
        <v>116</v>
      </c>
      <c r="AC14" s="72">
        <f t="shared" si="10"/>
        <v>1.9812126387702817E-2</v>
      </c>
      <c r="AE14" s="10" t="str">
        <f t="shared" si="1"/>
        <v>WT</v>
      </c>
      <c r="AF14" s="10" t="str">
        <f t="shared" si="6"/>
        <v>P0</v>
      </c>
      <c r="AG14" s="256">
        <f t="shared" si="7"/>
        <v>0.19373810759384189</v>
      </c>
      <c r="AI14" t="s">
        <v>97</v>
      </c>
      <c r="AJ14" s="10">
        <v>50</v>
      </c>
      <c r="AK14" s="10">
        <v>9.8199999999999996E-2</v>
      </c>
      <c r="AL14" s="10">
        <v>1.9599999999999999E-3</v>
      </c>
      <c r="AQ14" s="7"/>
      <c r="AR14" s="7"/>
      <c r="AS14" s="389"/>
      <c r="AT14" s="7"/>
      <c r="AU14" s="7"/>
      <c r="AV14" s="7"/>
      <c r="AW14" s="7"/>
    </row>
    <row r="15" spans="1:49">
      <c r="A15" s="347"/>
      <c r="B15" s="4" t="s">
        <v>232</v>
      </c>
      <c r="C15" s="12">
        <v>3246</v>
      </c>
      <c r="D15" s="12">
        <v>442</v>
      </c>
      <c r="E15" s="73">
        <f>D15/C15</f>
        <v>0.1361675908810844</v>
      </c>
      <c r="F15" s="3"/>
      <c r="G15" s="390"/>
      <c r="H15" s="4" t="s">
        <v>233</v>
      </c>
      <c r="I15" s="4">
        <v>4923</v>
      </c>
      <c r="J15" s="4">
        <v>0</v>
      </c>
      <c r="K15" s="98">
        <f t="shared" si="8"/>
        <v>0</v>
      </c>
      <c r="L15" s="3"/>
      <c r="M15" s="390"/>
      <c r="N15" s="4" t="s">
        <v>234</v>
      </c>
      <c r="O15" s="12">
        <v>3119</v>
      </c>
      <c r="P15" s="12">
        <v>214</v>
      </c>
      <c r="Q15" s="73">
        <f t="shared" si="9"/>
        <v>6.8611734530298174E-2</v>
      </c>
      <c r="R15" s="3"/>
      <c r="S15" s="390"/>
      <c r="T15" s="4" t="s">
        <v>235</v>
      </c>
      <c r="U15" s="4">
        <v>4909</v>
      </c>
      <c r="V15" s="4">
        <v>0</v>
      </c>
      <c r="W15" s="98">
        <f>V15/U15</f>
        <v>0</v>
      </c>
      <c r="X15" s="3"/>
      <c r="Y15" s="390"/>
      <c r="Z15" s="4" t="s">
        <v>236</v>
      </c>
      <c r="AA15" s="67">
        <v>4616</v>
      </c>
      <c r="AB15" s="67">
        <v>300</v>
      </c>
      <c r="AC15" s="72">
        <f t="shared" si="10"/>
        <v>6.4991334488734842E-2</v>
      </c>
      <c r="AE15" s="10" t="str">
        <f t="shared" si="1"/>
        <v>WT</v>
      </c>
      <c r="AF15" s="10" t="str">
        <f t="shared" si="6"/>
        <v>P0</v>
      </c>
      <c r="AG15" s="256">
        <f t="shared" si="7"/>
        <v>0.13457681508223024</v>
      </c>
      <c r="AQ15" s="7"/>
      <c r="AR15" s="7"/>
      <c r="AS15" s="389"/>
      <c r="AT15" s="7"/>
      <c r="AU15" s="7"/>
      <c r="AV15" s="7"/>
      <c r="AW15" s="7"/>
    </row>
    <row r="16" spans="1:49">
      <c r="A16" s="347"/>
      <c r="B16" s="4" t="s">
        <v>237</v>
      </c>
      <c r="C16" s="12">
        <v>3534</v>
      </c>
      <c r="D16" s="12">
        <v>462</v>
      </c>
      <c r="E16" s="73">
        <f>D16/C16</f>
        <v>0.13073005093378609</v>
      </c>
      <c r="F16" s="3"/>
      <c r="G16" s="390"/>
      <c r="H16" s="4" t="s">
        <v>238</v>
      </c>
      <c r="I16" s="4">
        <v>4389</v>
      </c>
      <c r="J16" s="4">
        <v>0</v>
      </c>
      <c r="K16" s="98">
        <f t="shared" si="8"/>
        <v>0</v>
      </c>
      <c r="L16" s="3"/>
      <c r="M16" s="390"/>
      <c r="N16" s="4" t="s">
        <v>239</v>
      </c>
      <c r="O16" s="12">
        <v>5975</v>
      </c>
      <c r="P16" s="12">
        <v>214</v>
      </c>
      <c r="Q16" s="73">
        <f t="shared" si="9"/>
        <v>3.5815899581589955E-2</v>
      </c>
      <c r="R16" s="3"/>
      <c r="S16" s="390"/>
      <c r="T16" s="4"/>
      <c r="U16" s="4"/>
      <c r="V16" s="4"/>
      <c r="W16" s="4"/>
      <c r="X16" s="3"/>
      <c r="Y16" s="390"/>
      <c r="Z16" s="4" t="s">
        <v>240</v>
      </c>
      <c r="AA16" s="67">
        <v>4669</v>
      </c>
      <c r="AB16" s="67">
        <v>281</v>
      </c>
      <c r="AC16" s="72">
        <f t="shared" si="10"/>
        <v>6.0184193617476976E-2</v>
      </c>
      <c r="AE16" s="10" t="str">
        <f t="shared" si="1"/>
        <v>WT</v>
      </c>
      <c r="AF16" s="10" t="str">
        <f t="shared" si="6"/>
        <v>P0</v>
      </c>
      <c r="AG16" s="256">
        <f t="shared" si="7"/>
        <v>0.14645384235642586</v>
      </c>
      <c r="AI16" t="s">
        <v>100</v>
      </c>
      <c r="AQ16" s="7"/>
      <c r="AR16" s="7"/>
      <c r="AS16" s="389"/>
      <c r="AT16" s="7"/>
      <c r="AU16" s="7"/>
      <c r="AV16" s="7"/>
      <c r="AW16" s="7"/>
    </row>
    <row r="17" spans="1:49">
      <c r="A17" s="347"/>
      <c r="B17" s="4"/>
      <c r="C17" s="12"/>
      <c r="D17" s="12"/>
      <c r="E17" s="12"/>
      <c r="F17" s="3"/>
      <c r="G17" s="390"/>
      <c r="H17" s="4" t="s">
        <v>241</v>
      </c>
      <c r="I17" s="4">
        <v>5813</v>
      </c>
      <c r="J17" s="4">
        <v>0</v>
      </c>
      <c r="K17" s="98">
        <f t="shared" si="8"/>
        <v>0</v>
      </c>
      <c r="L17" s="3"/>
      <c r="M17" s="390"/>
      <c r="N17" s="4" t="s">
        <v>242</v>
      </c>
      <c r="O17" s="12">
        <v>6226</v>
      </c>
      <c r="P17" s="12">
        <v>191</v>
      </c>
      <c r="Q17" s="73">
        <f t="shared" si="9"/>
        <v>3.0677802762608418E-2</v>
      </c>
      <c r="R17" s="3"/>
      <c r="S17" s="390"/>
      <c r="T17" s="4"/>
      <c r="U17" s="4"/>
      <c r="V17" s="4"/>
      <c r="W17" s="4"/>
      <c r="X17" s="3"/>
      <c r="Y17" s="390"/>
      <c r="Z17" s="4" t="s">
        <v>243</v>
      </c>
      <c r="AA17" s="67">
        <v>2410</v>
      </c>
      <c r="AB17" s="67">
        <v>219</v>
      </c>
      <c r="AC17" s="72">
        <f t="shared" si="10"/>
        <v>9.0871369294605805E-2</v>
      </c>
      <c r="AE17" s="10" t="str">
        <f t="shared" si="1"/>
        <v>WT</v>
      </c>
      <c r="AF17" s="10" t="str">
        <f t="shared" si="6"/>
        <v>P0</v>
      </c>
      <c r="AG17" s="256">
        <f>E33</f>
        <v>0.17927308447937132</v>
      </c>
      <c r="AI17" t="s">
        <v>104</v>
      </c>
      <c r="AQ17" s="7"/>
      <c r="AR17" s="7"/>
      <c r="AS17" s="389"/>
      <c r="AT17" s="7"/>
      <c r="AU17" s="7"/>
      <c r="AV17" s="7"/>
      <c r="AW17" s="7"/>
    </row>
    <row r="18" spans="1:49">
      <c r="A18" s="347"/>
      <c r="B18" s="4"/>
      <c r="C18" s="236"/>
      <c r="D18" s="236"/>
      <c r="E18" s="236"/>
      <c r="F18" s="3"/>
      <c r="G18" s="390"/>
      <c r="H18" s="4" t="s">
        <v>244</v>
      </c>
      <c r="I18" s="4">
        <v>7117</v>
      </c>
      <c r="J18" s="4">
        <v>0</v>
      </c>
      <c r="K18" s="98">
        <f t="shared" si="8"/>
        <v>0</v>
      </c>
      <c r="L18" s="3"/>
      <c r="M18" s="390"/>
      <c r="N18" s="4" t="s">
        <v>245</v>
      </c>
      <c r="O18" s="403">
        <v>3236</v>
      </c>
      <c r="P18" s="403">
        <v>263</v>
      </c>
      <c r="Q18" s="73">
        <f>P18/O18</f>
        <v>8.1273176761433863E-2</v>
      </c>
      <c r="R18" s="3"/>
      <c r="S18" s="390"/>
      <c r="T18" s="4"/>
      <c r="U18" s="77"/>
      <c r="V18" s="77"/>
      <c r="W18" s="77"/>
      <c r="X18" s="3"/>
      <c r="Y18" s="390"/>
      <c r="Z18" s="4"/>
      <c r="AA18" s="67"/>
      <c r="AB18" s="67"/>
      <c r="AC18" s="67"/>
      <c r="AE18" s="10" t="str">
        <f>$M$1</f>
        <v>Inj-KO</v>
      </c>
      <c r="AF18" s="10" t="str">
        <f>$M$3</f>
        <v>E14.5</v>
      </c>
      <c r="AG18" s="256">
        <f>Q3</f>
        <v>0.10418398448323635</v>
      </c>
      <c r="AI18" t="s">
        <v>106</v>
      </c>
      <c r="AQ18" s="7"/>
      <c r="AR18" s="7"/>
      <c r="AS18" s="389"/>
      <c r="AT18" s="7"/>
      <c r="AU18" s="7"/>
      <c r="AV18" s="7"/>
      <c r="AW18" s="7"/>
    </row>
    <row r="19" spans="1:49">
      <c r="A19" s="347"/>
      <c r="B19" s="4"/>
      <c r="C19" s="236"/>
      <c r="D19" s="236"/>
      <c r="E19" s="236"/>
      <c r="F19" s="3"/>
      <c r="G19" s="390"/>
      <c r="H19" s="4" t="s">
        <v>246</v>
      </c>
      <c r="I19" s="4">
        <v>6700</v>
      </c>
      <c r="J19" s="4">
        <v>0</v>
      </c>
      <c r="K19" s="98">
        <f t="shared" si="8"/>
        <v>0</v>
      </c>
      <c r="L19" s="3"/>
      <c r="M19" s="390"/>
      <c r="N19" s="4" t="s">
        <v>247</v>
      </c>
      <c r="O19" s="403">
        <v>4991</v>
      </c>
      <c r="P19" s="403">
        <v>312</v>
      </c>
      <c r="Q19" s="73">
        <f>P19/O19</f>
        <v>6.2512522540573032E-2</v>
      </c>
      <c r="R19" s="3"/>
      <c r="S19" s="390"/>
      <c r="T19" s="4"/>
      <c r="U19" s="77"/>
      <c r="V19" s="77"/>
      <c r="W19" s="77"/>
      <c r="X19" s="3"/>
      <c r="Y19" s="390"/>
      <c r="Z19" s="4"/>
      <c r="AA19" s="67"/>
      <c r="AB19" s="67"/>
      <c r="AC19" s="67"/>
      <c r="AE19" s="10" t="str">
        <f t="shared" ref="AE19:AE37" si="11">$M$1</f>
        <v>Inj-KO</v>
      </c>
      <c r="AF19" s="10" t="str">
        <f t="shared" ref="AF19:AF23" si="12">$M$3</f>
        <v>E14.5</v>
      </c>
      <c r="AG19" s="256">
        <f t="shared" ref="AG19:AG23" si="13">Q4</f>
        <v>0.1215429403202329</v>
      </c>
      <c r="AI19" t="s">
        <v>248</v>
      </c>
      <c r="AQ19" s="7"/>
      <c r="AR19" s="7"/>
      <c r="AS19" s="389"/>
      <c r="AT19" s="7"/>
      <c r="AU19" s="7"/>
      <c r="AV19" s="7"/>
      <c r="AW19" s="7"/>
    </row>
    <row r="20" spans="1:49">
      <c r="A20" s="347"/>
      <c r="B20" s="4"/>
      <c r="C20" s="12"/>
      <c r="D20" s="12"/>
      <c r="E20" s="12"/>
      <c r="F20" s="3"/>
      <c r="G20" s="390"/>
      <c r="H20" s="4" t="s">
        <v>249</v>
      </c>
      <c r="I20" s="4">
        <v>4485</v>
      </c>
      <c r="J20" s="4">
        <v>0</v>
      </c>
      <c r="K20" s="98">
        <f t="shared" si="8"/>
        <v>0</v>
      </c>
      <c r="L20" s="3"/>
      <c r="M20" s="390"/>
      <c r="N20" s="4" t="s">
        <v>250</v>
      </c>
      <c r="O20" s="12">
        <v>3498</v>
      </c>
      <c r="P20" s="12">
        <v>417</v>
      </c>
      <c r="Q20" s="73">
        <f t="shared" ref="Q20:Q22" si="14">P20/O20</f>
        <v>0.11921097770154374</v>
      </c>
      <c r="R20" s="3"/>
      <c r="S20" s="390"/>
      <c r="T20" s="4"/>
      <c r="U20" s="4"/>
      <c r="V20" s="4"/>
      <c r="W20" s="4"/>
      <c r="X20" s="3"/>
      <c r="Y20" s="390"/>
      <c r="Z20" s="4"/>
      <c r="AA20" s="67"/>
      <c r="AB20" s="67"/>
      <c r="AC20" s="67"/>
      <c r="AE20" s="10" t="str">
        <f t="shared" si="11"/>
        <v>Inj-KO</v>
      </c>
      <c r="AF20" s="10" t="str">
        <f t="shared" si="12"/>
        <v>E14.5</v>
      </c>
      <c r="AG20" s="256">
        <f t="shared" si="13"/>
        <v>0.11558307533539731</v>
      </c>
      <c r="AI20" t="s">
        <v>251</v>
      </c>
      <c r="AQ20" s="7"/>
      <c r="AR20" s="7"/>
      <c r="AS20" s="389"/>
      <c r="AT20" s="7"/>
      <c r="AU20" s="7"/>
      <c r="AV20" s="7"/>
      <c r="AW20" s="7"/>
    </row>
    <row r="21" spans="1:49">
      <c r="A21" s="347"/>
      <c r="B21" s="4"/>
      <c r="C21" s="12"/>
      <c r="D21" s="12"/>
      <c r="E21" s="12"/>
      <c r="F21" s="3"/>
      <c r="G21" s="390"/>
      <c r="H21" s="4"/>
      <c r="I21" s="4"/>
      <c r="J21" s="4"/>
      <c r="K21" s="4"/>
      <c r="L21" s="3"/>
      <c r="M21" s="390"/>
      <c r="N21" s="4" t="s">
        <v>252</v>
      </c>
      <c r="O21" s="12">
        <v>5359</v>
      </c>
      <c r="P21" s="12">
        <v>538</v>
      </c>
      <c r="Q21" s="73">
        <f t="shared" si="14"/>
        <v>0.10039186415376003</v>
      </c>
      <c r="R21" s="3"/>
      <c r="S21" s="390"/>
      <c r="T21" s="4"/>
      <c r="U21" s="4"/>
      <c r="V21" s="4"/>
      <c r="W21" s="4"/>
      <c r="X21" s="3"/>
      <c r="Y21" s="390"/>
      <c r="Z21" s="4"/>
      <c r="AA21" s="67"/>
      <c r="AB21" s="67"/>
      <c r="AC21" s="67"/>
      <c r="AE21" s="10" t="str">
        <f t="shared" si="11"/>
        <v>Inj-KO</v>
      </c>
      <c r="AF21" s="10" t="str">
        <f t="shared" si="12"/>
        <v>E14.5</v>
      </c>
      <c r="AG21" s="256">
        <f t="shared" si="13"/>
        <v>0.11275590551181103</v>
      </c>
      <c r="AQ21" s="7"/>
      <c r="AR21" s="7"/>
      <c r="AS21" s="389"/>
      <c r="AT21" s="7"/>
      <c r="AU21" s="7"/>
      <c r="AV21" s="7"/>
      <c r="AW21" s="7"/>
    </row>
    <row r="22" spans="1:49" ht="15" thickBot="1">
      <c r="A22" s="347"/>
      <c r="B22" s="4"/>
      <c r="C22" s="12"/>
      <c r="D22" s="12"/>
      <c r="E22" s="12"/>
      <c r="F22" s="3"/>
      <c r="G22" s="390"/>
      <c r="H22" s="4"/>
      <c r="I22" s="4"/>
      <c r="J22" s="4"/>
      <c r="K22" s="4"/>
      <c r="L22" s="3"/>
      <c r="M22" s="390"/>
      <c r="N22" s="4" t="s">
        <v>253</v>
      </c>
      <c r="O22" s="12">
        <v>4064</v>
      </c>
      <c r="P22" s="12">
        <v>291</v>
      </c>
      <c r="Q22" s="73">
        <f t="shared" si="14"/>
        <v>7.1604330708661415E-2</v>
      </c>
      <c r="R22" s="3"/>
      <c r="S22" s="391"/>
      <c r="T22" s="392"/>
      <c r="U22" s="392"/>
      <c r="V22" s="392"/>
      <c r="W22" s="392"/>
      <c r="X22" s="3"/>
      <c r="Y22" s="390"/>
      <c r="Z22" s="4"/>
      <c r="AA22" s="67"/>
      <c r="AB22" s="67"/>
      <c r="AC22" s="67"/>
      <c r="AE22" s="10" t="str">
        <f t="shared" si="11"/>
        <v>Inj-KO</v>
      </c>
      <c r="AF22" s="10" t="str">
        <f t="shared" si="12"/>
        <v>E14.5</v>
      </c>
      <c r="AG22" s="256">
        <f t="shared" si="13"/>
        <v>0.13353632013919095</v>
      </c>
      <c r="AI22" t="s">
        <v>111</v>
      </c>
      <c r="AQ22" s="7"/>
      <c r="AR22" s="7"/>
      <c r="AS22" s="389"/>
      <c r="AT22" s="7"/>
      <c r="AU22" s="7"/>
      <c r="AV22" s="7"/>
      <c r="AW22" s="7"/>
    </row>
    <row r="23" spans="1:49">
      <c r="A23" s="349"/>
      <c r="B23" s="393"/>
      <c r="C23" s="394"/>
      <c r="D23" s="395" t="s">
        <v>218</v>
      </c>
      <c r="E23" s="396">
        <f>AVERAGE(E13:E22)</f>
        <v>0.14253598319937316</v>
      </c>
      <c r="F23" s="3"/>
      <c r="G23" s="397"/>
      <c r="H23" s="393"/>
      <c r="I23" s="394"/>
      <c r="J23" s="395" t="s">
        <v>218</v>
      </c>
      <c r="K23" s="396">
        <f>AVERAGE(K13:K22)</f>
        <v>0</v>
      </c>
      <c r="L23" s="3"/>
      <c r="M23" s="397"/>
      <c r="N23" s="393"/>
      <c r="O23" s="394"/>
      <c r="P23" s="395" t="s">
        <v>218</v>
      </c>
      <c r="Q23" s="396">
        <f>AVERAGE(Q13:Q22)</f>
        <v>7.0731239803596579E-2</v>
      </c>
      <c r="R23" s="3"/>
      <c r="S23" s="397"/>
      <c r="T23" s="393"/>
      <c r="U23" s="394"/>
      <c r="V23" s="395" t="s">
        <v>218</v>
      </c>
      <c r="W23" s="396">
        <f>AVERAGE(W13:W22)</f>
        <v>0</v>
      </c>
      <c r="X23" s="3"/>
      <c r="Y23" s="397"/>
      <c r="Z23" s="393"/>
      <c r="AA23" s="350"/>
      <c r="AB23" s="351" t="s">
        <v>218</v>
      </c>
      <c r="AC23" s="352">
        <f>AVERAGE(AC13:AC22)</f>
        <v>5.9016693124331589E-2</v>
      </c>
      <c r="AE23" s="10" t="str">
        <f t="shared" si="11"/>
        <v>Inj-KO</v>
      </c>
      <c r="AF23" s="10" t="str">
        <f t="shared" si="12"/>
        <v>E14.5</v>
      </c>
      <c r="AG23" s="256">
        <f t="shared" si="13"/>
        <v>0.10050251256281408</v>
      </c>
      <c r="AI23" t="s">
        <v>113</v>
      </c>
      <c r="AJ23" s="10" t="s">
        <v>41</v>
      </c>
      <c r="AK23" s="10" t="s">
        <v>80</v>
      </c>
      <c r="AQ23" s="7"/>
      <c r="AR23" s="7"/>
      <c r="AS23" s="389"/>
      <c r="AT23" s="7"/>
      <c r="AU23" s="7"/>
      <c r="AV23" s="7"/>
      <c r="AW23" s="7"/>
    </row>
    <row r="24" spans="1:49">
      <c r="A24" s="353"/>
      <c r="B24" s="4"/>
      <c r="C24" s="236"/>
      <c r="D24" s="398" t="s">
        <v>219</v>
      </c>
      <c r="E24" s="73">
        <f>STDEV(E13:E22)</f>
        <v>1.174877228067351E-2</v>
      </c>
      <c r="F24" s="3"/>
      <c r="G24" s="399"/>
      <c r="H24" s="4"/>
      <c r="I24" s="236"/>
      <c r="J24" s="398" t="s">
        <v>219</v>
      </c>
      <c r="K24" s="73">
        <f>STDEV(K13:K22)</f>
        <v>0</v>
      </c>
      <c r="L24" s="3"/>
      <c r="M24" s="399"/>
      <c r="N24" s="4"/>
      <c r="O24" s="236"/>
      <c r="P24" s="398" t="s">
        <v>219</v>
      </c>
      <c r="Q24" s="73">
        <f>STDEV(Q13:Q22)</f>
        <v>2.6668834872045147E-2</v>
      </c>
      <c r="R24" s="3"/>
      <c r="S24" s="399"/>
      <c r="T24" s="4"/>
      <c r="U24" s="236"/>
      <c r="V24" s="398" t="s">
        <v>219</v>
      </c>
      <c r="W24" s="73">
        <f>STDEV(W13:W22)</f>
        <v>0</v>
      </c>
      <c r="X24" s="3"/>
      <c r="Y24" s="399"/>
      <c r="Z24" s="4"/>
      <c r="AA24" s="235"/>
      <c r="AB24" s="354" t="s">
        <v>219</v>
      </c>
      <c r="AC24" s="72">
        <f>STDEV(AC13:AC22)</f>
        <v>2.5440228985214332E-2</v>
      </c>
      <c r="AE24" s="10" t="str">
        <f t="shared" si="11"/>
        <v>Inj-KO</v>
      </c>
      <c r="AF24" s="10" t="str">
        <f>$M$13</f>
        <v>E16.5</v>
      </c>
      <c r="AG24" s="256">
        <f>Q13</f>
        <v>5.9812568908489523E-2</v>
      </c>
      <c r="AI24" t="s">
        <v>1</v>
      </c>
      <c r="AJ24" s="10">
        <v>0.127</v>
      </c>
      <c r="AK24" s="10">
        <v>5.0200000000000002E-3</v>
      </c>
      <c r="AQ24" s="7"/>
      <c r="AR24" s="7"/>
      <c r="AS24" s="389"/>
      <c r="AT24" s="7"/>
      <c r="AU24" s="7"/>
      <c r="AV24" s="7"/>
      <c r="AW24" s="7"/>
    </row>
    <row r="25" spans="1:49">
      <c r="A25" s="353"/>
      <c r="B25" s="4"/>
      <c r="C25" s="236"/>
      <c r="D25" s="398" t="s">
        <v>220</v>
      </c>
      <c r="E25" s="3">
        <f>COUNT(E13:E22)</f>
        <v>4</v>
      </c>
      <c r="F25" s="3"/>
      <c r="G25" s="399"/>
      <c r="H25" s="4"/>
      <c r="I25" s="236"/>
      <c r="J25" s="398" t="s">
        <v>220</v>
      </c>
      <c r="K25" s="3">
        <f>COUNT(K13:K22)</f>
        <v>8</v>
      </c>
      <c r="L25" s="3"/>
      <c r="M25" s="399"/>
      <c r="N25" s="4"/>
      <c r="O25" s="236"/>
      <c r="P25" s="398" t="s">
        <v>220</v>
      </c>
      <c r="Q25" s="3">
        <f>COUNT(Q13:Q22)</f>
        <v>10</v>
      </c>
      <c r="R25" s="3"/>
      <c r="S25" s="399"/>
      <c r="T25" s="4"/>
      <c r="U25" s="236"/>
      <c r="V25" s="398" t="s">
        <v>220</v>
      </c>
      <c r="W25" s="3">
        <f>COUNT(W13:W22)</f>
        <v>3</v>
      </c>
      <c r="X25" s="3"/>
      <c r="Y25" s="399"/>
      <c r="Z25" s="4"/>
      <c r="AA25" s="235"/>
      <c r="AB25" s="354" t="s">
        <v>220</v>
      </c>
      <c r="AC25">
        <f>COUNT(AC13:AC22)</f>
        <v>5</v>
      </c>
      <c r="AE25" s="10" t="str">
        <f t="shared" si="11"/>
        <v>Inj-KO</v>
      </c>
      <c r="AF25" s="10" t="str">
        <f t="shared" ref="AF25:AF33" si="15">$M$13</f>
        <v>E16.5</v>
      </c>
      <c r="AG25" s="256">
        <f t="shared" ref="AG25:AG33" si="16">Q14</f>
        <v>7.7401520387007608E-2</v>
      </c>
      <c r="AI25" t="s">
        <v>176</v>
      </c>
      <c r="AJ25" s="10">
        <v>7.8100000000000003E-2</v>
      </c>
      <c r="AK25" s="10">
        <v>4.4999999999999997E-3</v>
      </c>
      <c r="AQ25" s="7"/>
      <c r="AR25" s="7"/>
      <c r="AS25" s="389"/>
      <c r="AT25" s="7"/>
      <c r="AU25" s="7"/>
      <c r="AV25" s="7"/>
      <c r="AW25" s="7"/>
    </row>
    <row r="26" spans="1:49" ht="15" thickBot="1">
      <c r="A26" s="347"/>
      <c r="B26" s="4"/>
      <c r="C26" s="12"/>
      <c r="D26" s="12"/>
      <c r="E26" s="12"/>
      <c r="F26" s="4"/>
      <c r="G26" s="4"/>
      <c r="H26" s="4"/>
      <c r="I26" s="4"/>
      <c r="J26" s="4"/>
      <c r="K26" s="4"/>
      <c r="L26" s="4"/>
      <c r="M26" s="4"/>
      <c r="N26" s="4"/>
      <c r="O26" s="12"/>
      <c r="P26" s="12"/>
      <c r="Q26" s="12"/>
      <c r="R26" s="3"/>
      <c r="S26" s="4"/>
      <c r="T26" s="392"/>
      <c r="U26" s="392"/>
      <c r="V26" s="392"/>
      <c r="W26" s="392"/>
      <c r="X26" s="3"/>
      <c r="Y26" s="4"/>
      <c r="Z26" s="4"/>
      <c r="AA26" s="67"/>
      <c r="AB26" s="67"/>
      <c r="AC26" s="67"/>
      <c r="AE26" s="10" t="str">
        <f t="shared" si="11"/>
        <v>Inj-KO</v>
      </c>
      <c r="AF26" s="10" t="str">
        <f t="shared" si="15"/>
        <v>E16.5</v>
      </c>
      <c r="AG26" s="256">
        <f t="shared" si="16"/>
        <v>6.8611734530298174E-2</v>
      </c>
      <c r="AI26" t="s">
        <v>178</v>
      </c>
      <c r="AJ26" s="10">
        <v>6.4799999999999996E-2</v>
      </c>
      <c r="AK26" s="10">
        <v>4.7099999999999998E-3</v>
      </c>
      <c r="AQ26" s="7"/>
      <c r="AR26" s="7"/>
      <c r="AS26" s="389"/>
      <c r="AT26" s="7"/>
      <c r="AU26" s="7"/>
      <c r="AV26" s="7"/>
      <c r="AW26" s="7"/>
    </row>
    <row r="27" spans="1:49" ht="15.6">
      <c r="A27" s="355" t="s">
        <v>254</v>
      </c>
      <c r="B27" s="393" t="s">
        <v>255</v>
      </c>
      <c r="C27" s="400">
        <v>4471</v>
      </c>
      <c r="D27" s="400">
        <v>601</v>
      </c>
      <c r="E27" s="396">
        <f t="shared" ref="E27:E33" si="17">D27/C27</f>
        <v>0.13442182956832924</v>
      </c>
      <c r="F27" s="3"/>
      <c r="G27" s="401" t="s">
        <v>254</v>
      </c>
      <c r="H27" s="393" t="s">
        <v>256</v>
      </c>
      <c r="I27" s="393">
        <v>9547</v>
      </c>
      <c r="J27" s="393">
        <v>0</v>
      </c>
      <c r="K27" s="402">
        <f>J27/I27</f>
        <v>0</v>
      </c>
      <c r="L27" s="3"/>
      <c r="M27" s="401" t="s">
        <v>254</v>
      </c>
      <c r="N27" s="393" t="s">
        <v>257</v>
      </c>
      <c r="O27" s="400">
        <v>6835</v>
      </c>
      <c r="P27" s="400">
        <v>328</v>
      </c>
      <c r="Q27" s="396">
        <f>P27/O27</f>
        <v>4.7988295537673739E-2</v>
      </c>
      <c r="R27" s="3"/>
      <c r="S27" s="401" t="s">
        <v>254</v>
      </c>
      <c r="T27" s="393" t="s">
        <v>258</v>
      </c>
      <c r="U27" s="393">
        <v>8342</v>
      </c>
      <c r="V27" s="393">
        <v>0</v>
      </c>
      <c r="W27" s="402">
        <f>V27/U27</f>
        <v>0</v>
      </c>
      <c r="X27" s="3"/>
      <c r="Y27" s="401" t="s">
        <v>254</v>
      </c>
      <c r="Z27" s="393" t="s">
        <v>259</v>
      </c>
      <c r="AA27" s="356">
        <v>6330</v>
      </c>
      <c r="AB27" s="356">
        <v>156</v>
      </c>
      <c r="AC27" s="352">
        <f t="shared" ref="AC27:AC32" si="18">AB27/AA27</f>
        <v>2.4644549763033177E-2</v>
      </c>
      <c r="AE27" s="10" t="str">
        <f t="shared" si="11"/>
        <v>Inj-KO</v>
      </c>
      <c r="AF27" s="10" t="str">
        <f t="shared" si="15"/>
        <v>E16.5</v>
      </c>
      <c r="AG27" s="256">
        <f t="shared" si="16"/>
        <v>3.5815899581589955E-2</v>
      </c>
      <c r="AQ27" s="7"/>
      <c r="AR27" s="7"/>
      <c r="AS27" s="389"/>
      <c r="AT27" s="7"/>
      <c r="AU27" s="7"/>
      <c r="AV27" s="7"/>
      <c r="AW27" s="7"/>
    </row>
    <row r="28" spans="1:49">
      <c r="A28" s="347"/>
      <c r="B28" s="4" t="s">
        <v>260</v>
      </c>
      <c r="C28" s="12">
        <v>4257</v>
      </c>
      <c r="D28" s="12">
        <v>726</v>
      </c>
      <c r="E28" s="73">
        <f t="shared" si="17"/>
        <v>0.17054263565891473</v>
      </c>
      <c r="F28" s="3"/>
      <c r="G28" s="390"/>
      <c r="H28" s="4" t="s">
        <v>261</v>
      </c>
      <c r="I28" s="4">
        <v>9155</v>
      </c>
      <c r="J28" s="4">
        <v>0</v>
      </c>
      <c r="K28" s="98">
        <f>J28/I28</f>
        <v>0</v>
      </c>
      <c r="L28" s="3"/>
      <c r="M28" s="390"/>
      <c r="N28" s="4" t="s">
        <v>262</v>
      </c>
      <c r="O28" s="12">
        <v>6186</v>
      </c>
      <c r="P28" s="12">
        <v>312</v>
      </c>
      <c r="Q28" s="73">
        <f>P28/O28</f>
        <v>5.0436469447138699E-2</v>
      </c>
      <c r="R28" s="3"/>
      <c r="S28" s="390"/>
      <c r="T28" s="4" t="s">
        <v>263</v>
      </c>
      <c r="U28" s="4">
        <v>8010</v>
      </c>
      <c r="V28" s="4">
        <v>0</v>
      </c>
      <c r="W28" s="98">
        <f>V28/U28</f>
        <v>0</v>
      </c>
      <c r="X28" s="3"/>
      <c r="Y28" s="390"/>
      <c r="Z28" s="4" t="s">
        <v>264</v>
      </c>
      <c r="AA28" s="67">
        <v>5506</v>
      </c>
      <c r="AB28" s="67">
        <v>196</v>
      </c>
      <c r="AC28" s="72">
        <f t="shared" si="18"/>
        <v>3.5597529967308389E-2</v>
      </c>
      <c r="AE28" s="10" t="str">
        <f t="shared" si="11"/>
        <v>Inj-KO</v>
      </c>
      <c r="AF28" s="10" t="str">
        <f t="shared" si="15"/>
        <v>E16.5</v>
      </c>
      <c r="AG28" s="256">
        <f t="shared" si="16"/>
        <v>3.0677802762608418E-2</v>
      </c>
      <c r="AI28" t="s">
        <v>129</v>
      </c>
      <c r="AQ28" s="7"/>
      <c r="AR28" s="7"/>
      <c r="AS28" s="389"/>
      <c r="AT28" s="7"/>
      <c r="AU28" s="7"/>
      <c r="AV28" s="7"/>
      <c r="AW28" s="7"/>
    </row>
    <row r="29" spans="1:49">
      <c r="A29" s="347"/>
      <c r="B29" s="4" t="s">
        <v>265</v>
      </c>
      <c r="C29" s="12">
        <v>4559</v>
      </c>
      <c r="D29" s="12">
        <v>820</v>
      </c>
      <c r="E29" s="73">
        <f t="shared" si="17"/>
        <v>0.17986400526431234</v>
      </c>
      <c r="F29" s="3"/>
      <c r="G29" s="390"/>
      <c r="H29" s="4" t="s">
        <v>266</v>
      </c>
      <c r="I29" s="4">
        <v>5414</v>
      </c>
      <c r="J29" s="4">
        <v>0</v>
      </c>
      <c r="K29" s="98">
        <f>J29/I29</f>
        <v>0</v>
      </c>
      <c r="L29" s="3"/>
      <c r="M29" s="390"/>
      <c r="N29" s="4" t="s">
        <v>267</v>
      </c>
      <c r="O29" s="12">
        <v>6147</v>
      </c>
      <c r="P29" s="12">
        <v>250</v>
      </c>
      <c r="Q29" s="73">
        <f>P29/O29</f>
        <v>4.0670245648283719E-2</v>
      </c>
      <c r="R29" s="3"/>
      <c r="S29" s="390"/>
      <c r="T29" s="4" t="s">
        <v>268</v>
      </c>
      <c r="U29" s="4">
        <v>4812</v>
      </c>
      <c r="V29" s="4">
        <v>0</v>
      </c>
      <c r="W29" s="98">
        <f>V29/U29</f>
        <v>0</v>
      </c>
      <c r="X29" s="3"/>
      <c r="Y29" s="390"/>
      <c r="Z29" s="4" t="s">
        <v>269</v>
      </c>
      <c r="AA29" s="67">
        <v>4640</v>
      </c>
      <c r="AB29" s="67">
        <v>219</v>
      </c>
      <c r="AC29" s="72">
        <f t="shared" si="18"/>
        <v>4.7198275862068963E-2</v>
      </c>
      <c r="AE29" s="10" t="str">
        <f t="shared" si="11"/>
        <v>Inj-KO</v>
      </c>
      <c r="AF29" s="10" t="str">
        <f t="shared" si="15"/>
        <v>E16.5</v>
      </c>
      <c r="AG29" s="256">
        <f t="shared" si="16"/>
        <v>8.1273176761433863E-2</v>
      </c>
      <c r="AI29" t="s">
        <v>113</v>
      </c>
      <c r="AJ29" s="10" t="s">
        <v>41</v>
      </c>
      <c r="AK29" s="10" t="s">
        <v>80</v>
      </c>
      <c r="AQ29" s="7"/>
      <c r="AR29" s="7"/>
      <c r="AS29" s="389"/>
      <c r="AT29" s="7"/>
      <c r="AU29" s="7"/>
      <c r="AV29" s="7"/>
      <c r="AW29" s="7"/>
    </row>
    <row r="30" spans="1:49">
      <c r="A30" s="347"/>
      <c r="B30" s="4" t="s">
        <v>270</v>
      </c>
      <c r="C30" s="12">
        <v>5781</v>
      </c>
      <c r="D30" s="12">
        <v>1120</v>
      </c>
      <c r="E30" s="73">
        <f t="shared" si="17"/>
        <v>0.19373810759384189</v>
      </c>
      <c r="F30" s="3"/>
      <c r="G30" s="390"/>
      <c r="H30" s="4" t="s">
        <v>271</v>
      </c>
      <c r="I30" s="4">
        <v>3549</v>
      </c>
      <c r="J30" s="4">
        <v>0</v>
      </c>
      <c r="K30" s="98">
        <f>J30/I30</f>
        <v>0</v>
      </c>
      <c r="L30" s="3"/>
      <c r="M30" s="390"/>
      <c r="N30" s="4" t="s">
        <v>272</v>
      </c>
      <c r="O30" s="12">
        <v>4944</v>
      </c>
      <c r="P30" s="12">
        <v>282</v>
      </c>
      <c r="Q30" s="73">
        <f>P30/O30</f>
        <v>5.7038834951456313E-2</v>
      </c>
      <c r="R30" s="3"/>
      <c r="S30" s="390"/>
      <c r="T30" s="4" t="s">
        <v>273</v>
      </c>
      <c r="U30" s="4">
        <v>8347</v>
      </c>
      <c r="V30" s="4">
        <v>0</v>
      </c>
      <c r="W30" s="98">
        <f>V30/U30</f>
        <v>0</v>
      </c>
      <c r="X30" s="3"/>
      <c r="Y30" s="390"/>
      <c r="Z30" s="4" t="s">
        <v>274</v>
      </c>
      <c r="AA30" s="67">
        <v>3826</v>
      </c>
      <c r="AB30" s="67">
        <v>120</v>
      </c>
      <c r="AC30" s="72">
        <f t="shared" si="18"/>
        <v>3.1364349189754309E-2</v>
      </c>
      <c r="AE30" s="10" t="str">
        <f t="shared" si="11"/>
        <v>Inj-KO</v>
      </c>
      <c r="AF30" s="10" t="str">
        <f t="shared" si="15"/>
        <v>E16.5</v>
      </c>
      <c r="AG30" s="256">
        <f t="shared" si="16"/>
        <v>6.2512522540573032E-2</v>
      </c>
      <c r="AI30" t="s">
        <v>55</v>
      </c>
      <c r="AJ30" s="10">
        <v>9.5500000000000002E-2</v>
      </c>
      <c r="AK30" s="10">
        <v>4.9100000000000003E-3</v>
      </c>
      <c r="AQ30" s="7"/>
      <c r="AR30" s="7"/>
      <c r="AS30" s="389"/>
      <c r="AT30" s="7"/>
      <c r="AU30" s="7"/>
      <c r="AV30" s="7"/>
      <c r="AW30" s="7"/>
    </row>
    <row r="31" spans="1:49">
      <c r="A31" s="347"/>
      <c r="B31" s="4" t="s">
        <v>255</v>
      </c>
      <c r="C31" s="12">
        <v>4986</v>
      </c>
      <c r="D31" s="12">
        <v>671</v>
      </c>
      <c r="E31" s="73">
        <f t="shared" si="17"/>
        <v>0.13457681508223024</v>
      </c>
      <c r="F31" s="3"/>
      <c r="G31" s="390"/>
      <c r="H31" s="4" t="s">
        <v>275</v>
      </c>
      <c r="I31" s="4">
        <v>5562</v>
      </c>
      <c r="J31" s="4">
        <v>0</v>
      </c>
      <c r="K31" s="98">
        <f>J31/I31</f>
        <v>0</v>
      </c>
      <c r="L31" s="3"/>
      <c r="M31" s="390"/>
      <c r="N31" s="4"/>
      <c r="O31" s="12"/>
      <c r="P31" s="12"/>
      <c r="Q31" s="12"/>
      <c r="R31" s="3"/>
      <c r="S31" s="390"/>
      <c r="T31" s="4" t="s">
        <v>276</v>
      </c>
      <c r="U31" s="4">
        <v>9196</v>
      </c>
      <c r="V31" s="4">
        <v>0</v>
      </c>
      <c r="W31" s="98">
        <f>V31/U31</f>
        <v>0</v>
      </c>
      <c r="X31" s="3"/>
      <c r="Y31" s="390"/>
      <c r="Z31" s="4" t="s">
        <v>277</v>
      </c>
      <c r="AA31" s="67">
        <v>6802</v>
      </c>
      <c r="AB31" s="67">
        <v>369</v>
      </c>
      <c r="AC31" s="72">
        <f t="shared" si="18"/>
        <v>5.4248750367538956E-2</v>
      </c>
      <c r="AE31" s="10" t="str">
        <f t="shared" si="11"/>
        <v>Inj-KO</v>
      </c>
      <c r="AF31" s="10" t="str">
        <f t="shared" si="15"/>
        <v>E16.5</v>
      </c>
      <c r="AG31" s="256">
        <f t="shared" si="16"/>
        <v>0.11921097770154374</v>
      </c>
      <c r="AI31" t="s">
        <v>68</v>
      </c>
      <c r="AJ31" s="10">
        <v>9.0800000000000006E-2</v>
      </c>
      <c r="AK31" s="10">
        <v>4.64E-3</v>
      </c>
      <c r="AQ31" s="7"/>
      <c r="AR31" s="7"/>
      <c r="AS31" s="389"/>
      <c r="AT31" s="7"/>
      <c r="AU31" s="7"/>
      <c r="AV31" s="7"/>
      <c r="AW31" s="7"/>
    </row>
    <row r="32" spans="1:49">
      <c r="A32" s="347"/>
      <c r="B32" s="4" t="s">
        <v>260</v>
      </c>
      <c r="C32" s="12">
        <v>6077</v>
      </c>
      <c r="D32" s="12">
        <v>890</v>
      </c>
      <c r="E32" s="73">
        <f t="shared" si="17"/>
        <v>0.14645384235642586</v>
      </c>
      <c r="F32" s="3"/>
      <c r="G32" s="390"/>
      <c r="H32" s="4"/>
      <c r="I32" s="4"/>
      <c r="J32" s="4"/>
      <c r="K32" s="4"/>
      <c r="L32" s="3"/>
      <c r="M32" s="390"/>
      <c r="N32" s="4"/>
      <c r="O32" s="12"/>
      <c r="P32" s="12"/>
      <c r="Q32" s="12"/>
      <c r="R32" s="3"/>
      <c r="S32" s="390"/>
      <c r="T32" s="4"/>
      <c r="U32" s="4"/>
      <c r="V32" s="4"/>
      <c r="W32" s="4"/>
      <c r="X32" s="3"/>
      <c r="Y32" s="390"/>
      <c r="Z32" s="4" t="s">
        <v>278</v>
      </c>
      <c r="AA32" s="67">
        <v>6749</v>
      </c>
      <c r="AB32" s="67">
        <v>284</v>
      </c>
      <c r="AC32" s="72">
        <f t="shared" si="18"/>
        <v>4.2080308193806489E-2</v>
      </c>
      <c r="AE32" s="10" t="str">
        <f t="shared" si="11"/>
        <v>Inj-KO</v>
      </c>
      <c r="AF32" s="10" t="str">
        <f t="shared" si="15"/>
        <v>E16.5</v>
      </c>
      <c r="AG32" s="256">
        <f t="shared" si="16"/>
        <v>0.10039186415376003</v>
      </c>
      <c r="AI32" t="s">
        <v>82</v>
      </c>
      <c r="AJ32" s="10">
        <v>8.3599999999999994E-2</v>
      </c>
      <c r="AK32" s="10">
        <v>4.6800000000000001E-3</v>
      </c>
      <c r="AQ32" s="7"/>
      <c r="AR32" s="7"/>
      <c r="AS32" s="389"/>
      <c r="AT32" s="7"/>
      <c r="AU32" s="7"/>
      <c r="AV32" s="7"/>
      <c r="AW32" s="7"/>
    </row>
    <row r="33" spans="1:49">
      <c r="A33" s="347"/>
      <c r="B33" s="4" t="s">
        <v>270</v>
      </c>
      <c r="C33" s="12">
        <v>4072</v>
      </c>
      <c r="D33" s="12">
        <v>730</v>
      </c>
      <c r="E33" s="73">
        <f t="shared" si="17"/>
        <v>0.17927308447937132</v>
      </c>
      <c r="F33" s="3"/>
      <c r="G33" s="390"/>
      <c r="H33" s="4"/>
      <c r="I33" s="4"/>
      <c r="J33" s="4"/>
      <c r="K33" s="4"/>
      <c r="L33" s="3"/>
      <c r="M33" s="390"/>
      <c r="N33" s="4"/>
      <c r="O33" s="12"/>
      <c r="P33" s="12"/>
      <c r="Q33" s="12"/>
      <c r="R33" s="3"/>
      <c r="S33" s="390"/>
      <c r="T33" s="4"/>
      <c r="U33" s="4"/>
      <c r="V33" s="4"/>
      <c r="W33" s="4"/>
      <c r="X33" s="3"/>
      <c r="Y33" s="390"/>
      <c r="Z33" s="4"/>
      <c r="AA33" s="67"/>
      <c r="AB33" s="67"/>
      <c r="AC33" s="67"/>
      <c r="AE33" s="10" t="str">
        <f t="shared" si="11"/>
        <v>Inj-KO</v>
      </c>
      <c r="AF33" s="10" t="str">
        <f t="shared" si="15"/>
        <v>E16.5</v>
      </c>
      <c r="AG33" s="256">
        <f t="shared" si="16"/>
        <v>7.1604330708661415E-2</v>
      </c>
      <c r="AQ33" s="7"/>
      <c r="AR33" s="7"/>
      <c r="AS33" s="389"/>
      <c r="AT33" s="7"/>
      <c r="AU33" s="7"/>
      <c r="AV33" s="7"/>
      <c r="AW33" s="7"/>
    </row>
    <row r="34" spans="1:49" ht="15" thickBot="1">
      <c r="A34" s="348"/>
      <c r="B34" s="392"/>
      <c r="C34" s="404"/>
      <c r="D34" s="404"/>
      <c r="E34" s="404"/>
      <c r="F34" s="3"/>
      <c r="G34" s="391"/>
      <c r="H34" s="392"/>
      <c r="I34" s="392"/>
      <c r="J34" s="392"/>
      <c r="K34" s="392"/>
      <c r="L34" s="3"/>
      <c r="M34" s="390"/>
      <c r="N34" s="4"/>
      <c r="O34" s="12"/>
      <c r="P34" s="12"/>
      <c r="Q34" s="12"/>
      <c r="R34" s="3"/>
      <c r="S34" s="391"/>
      <c r="T34" s="392"/>
      <c r="U34" s="392"/>
      <c r="V34" s="392"/>
      <c r="W34" s="392"/>
      <c r="X34" s="3"/>
      <c r="Y34" s="390"/>
      <c r="Z34" s="4"/>
      <c r="AA34" s="67"/>
      <c r="AB34" s="67"/>
      <c r="AC34" s="67"/>
      <c r="AE34" s="10" t="str">
        <f t="shared" si="11"/>
        <v>Inj-KO</v>
      </c>
      <c r="AF34" s="10" t="str">
        <f>$M$27</f>
        <v>P0</v>
      </c>
      <c r="AG34" s="256">
        <f>Q27</f>
        <v>4.7988295537673739E-2</v>
      </c>
      <c r="AI34" t="s">
        <v>139</v>
      </c>
      <c r="AQ34" s="7"/>
      <c r="AR34" s="7"/>
      <c r="AS34" s="389"/>
      <c r="AT34" s="7"/>
      <c r="AU34" s="7"/>
      <c r="AV34" s="7"/>
      <c r="AW34" s="7"/>
    </row>
    <row r="35" spans="1:49">
      <c r="A35" s="349"/>
      <c r="B35" s="393"/>
      <c r="C35" s="394"/>
      <c r="D35" s="395" t="s">
        <v>218</v>
      </c>
      <c r="E35" s="396">
        <f>AVERAGE(E27:E34)</f>
        <v>0.16269576000048938</v>
      </c>
      <c r="F35" s="3"/>
      <c r="G35" s="397"/>
      <c r="H35" s="393"/>
      <c r="I35" s="394"/>
      <c r="J35" s="395" t="s">
        <v>218</v>
      </c>
      <c r="K35" s="396">
        <f>AVERAGE(K27:K34)</f>
        <v>0</v>
      </c>
      <c r="L35" s="3"/>
      <c r="M35" s="397"/>
      <c r="N35" s="393"/>
      <c r="O35" s="394"/>
      <c r="P35" s="395" t="s">
        <v>218</v>
      </c>
      <c r="Q35" s="396">
        <f>AVERAGE(Q27:Q34)</f>
        <v>4.9033461396138116E-2</v>
      </c>
      <c r="R35" s="3"/>
      <c r="S35" s="397"/>
      <c r="T35" s="393"/>
      <c r="U35" s="394"/>
      <c r="V35" s="395" t="s">
        <v>218</v>
      </c>
      <c r="W35" s="396">
        <f>AVERAGE(W27:W34)</f>
        <v>0</v>
      </c>
      <c r="X35" s="3"/>
      <c r="Y35" s="397"/>
      <c r="Z35" s="393"/>
      <c r="AA35" s="350"/>
      <c r="AB35" s="351" t="s">
        <v>218</v>
      </c>
      <c r="AC35" s="352">
        <f>AVERAGE(AC27:AC34)</f>
        <v>3.9188960557251712E-2</v>
      </c>
      <c r="AE35" s="10" t="str">
        <f t="shared" si="11"/>
        <v>Inj-KO</v>
      </c>
      <c r="AF35" s="10" t="str">
        <f t="shared" ref="AF35:AF37" si="19">$M$27</f>
        <v>P0</v>
      </c>
      <c r="AG35" s="256">
        <f t="shared" ref="AG35:AG37" si="20">Q28</f>
        <v>5.0436469447138699E-2</v>
      </c>
      <c r="AI35" t="s">
        <v>113</v>
      </c>
      <c r="AJ35" s="10" t="s">
        <v>41</v>
      </c>
      <c r="AK35" s="10" t="s">
        <v>80</v>
      </c>
      <c r="AQ35" s="7"/>
      <c r="AR35" s="7"/>
      <c r="AS35" s="389"/>
      <c r="AT35" s="7"/>
      <c r="AU35" s="7"/>
      <c r="AV35" s="7"/>
      <c r="AW35" s="7"/>
    </row>
    <row r="36" spans="1:49">
      <c r="A36" s="353"/>
      <c r="B36" s="4"/>
      <c r="C36" s="236"/>
      <c r="D36" s="398" t="s">
        <v>219</v>
      </c>
      <c r="E36" s="73">
        <f>STDEV(E27:E34)</f>
        <v>2.3974455948562921E-2</v>
      </c>
      <c r="F36" s="3"/>
      <c r="G36" s="399"/>
      <c r="H36" s="4"/>
      <c r="I36" s="236"/>
      <c r="J36" s="398" t="s">
        <v>219</v>
      </c>
      <c r="K36" s="73">
        <f>STDEV(K27:K34)</f>
        <v>0</v>
      </c>
      <c r="L36" s="3"/>
      <c r="M36" s="399"/>
      <c r="N36" s="4"/>
      <c r="O36" s="236"/>
      <c r="P36" s="398" t="s">
        <v>219</v>
      </c>
      <c r="Q36" s="73">
        <f>STDEV(Q27:Q34)</f>
        <v>6.7599355684360308E-3</v>
      </c>
      <c r="R36" s="3"/>
      <c r="S36" s="399"/>
      <c r="T36" s="4"/>
      <c r="U36" s="236"/>
      <c r="V36" s="398" t="s">
        <v>219</v>
      </c>
      <c r="W36" s="73">
        <f>STDEV(W27:W34)</f>
        <v>0</v>
      </c>
      <c r="X36" s="3"/>
      <c r="Y36" s="399"/>
      <c r="Z36" s="4"/>
      <c r="AA36" s="235"/>
      <c r="AB36" s="354" t="s">
        <v>219</v>
      </c>
      <c r="AC36" s="72">
        <f>STDEV(AC27:AC34)</f>
        <v>1.0816368096761068E-2</v>
      </c>
      <c r="AE36" s="10" t="str">
        <f t="shared" si="11"/>
        <v>Inj-KO</v>
      </c>
      <c r="AF36" s="10" t="str">
        <f t="shared" si="19"/>
        <v>P0</v>
      </c>
      <c r="AG36" s="256">
        <f t="shared" si="20"/>
        <v>4.0670245648283719E-2</v>
      </c>
      <c r="AI36" t="s">
        <v>140</v>
      </c>
      <c r="AJ36" s="10">
        <v>7.5399999999999995E-2</v>
      </c>
      <c r="AK36" s="10">
        <v>9.3799999999999994E-3</v>
      </c>
      <c r="AQ36" s="7"/>
      <c r="AR36" s="7"/>
      <c r="AS36" s="389"/>
      <c r="AT36" s="7"/>
      <c r="AU36" s="7"/>
      <c r="AV36" s="7"/>
      <c r="AW36" s="7"/>
    </row>
    <row r="37" spans="1:49">
      <c r="A37" s="353"/>
      <c r="B37" s="4"/>
      <c r="C37" s="236"/>
      <c r="D37" s="398" t="s">
        <v>220</v>
      </c>
      <c r="E37" s="3">
        <f>COUNT(E27:E34)</f>
        <v>7</v>
      </c>
      <c r="F37" s="3"/>
      <c r="G37" s="399"/>
      <c r="H37" s="4"/>
      <c r="I37" s="236"/>
      <c r="J37" s="398" t="s">
        <v>220</v>
      </c>
      <c r="K37" s="3">
        <f>COUNT(K27:K34)</f>
        <v>5</v>
      </c>
      <c r="L37" s="3"/>
      <c r="M37" s="399"/>
      <c r="N37" s="4"/>
      <c r="O37" s="236"/>
      <c r="P37" s="398" t="s">
        <v>220</v>
      </c>
      <c r="Q37" s="3">
        <f>COUNT(Q27:Q34)</f>
        <v>4</v>
      </c>
      <c r="R37" s="3"/>
      <c r="S37" s="399"/>
      <c r="T37" s="4"/>
      <c r="U37" s="236"/>
      <c r="V37" s="398" t="s">
        <v>220</v>
      </c>
      <c r="W37" s="3">
        <f>COUNT(W27:W34)</f>
        <v>5</v>
      </c>
      <c r="X37" s="3"/>
      <c r="Y37" s="399"/>
      <c r="Z37" s="4"/>
      <c r="AA37" s="235"/>
      <c r="AB37" s="354" t="s">
        <v>220</v>
      </c>
      <c r="AC37">
        <f>COUNT(AC27:AC34)</f>
        <v>6</v>
      </c>
      <c r="AE37" s="10" t="str">
        <f t="shared" si="11"/>
        <v>Inj-KO</v>
      </c>
      <c r="AF37" s="10" t="str">
        <f t="shared" si="19"/>
        <v>P0</v>
      </c>
      <c r="AG37" s="256">
        <f t="shared" si="20"/>
        <v>5.7038834951456313E-2</v>
      </c>
      <c r="AI37" t="s">
        <v>141</v>
      </c>
      <c r="AJ37" s="10">
        <v>0.14299999999999999</v>
      </c>
      <c r="AK37" s="10">
        <v>9.3799999999999994E-3</v>
      </c>
      <c r="AQ37" s="7"/>
      <c r="AR37" s="7"/>
      <c r="AS37" s="389"/>
      <c r="AT37" s="7"/>
      <c r="AU37" s="7"/>
      <c r="AV37" s="7"/>
      <c r="AW37" s="7"/>
    </row>
    <row r="38" spans="1:49">
      <c r="B38" s="3"/>
      <c r="C38" s="11"/>
      <c r="D38" s="11"/>
      <c r="E38" s="1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E38" s="10" t="str">
        <f>$Y$1</f>
        <v>Inj-KI</v>
      </c>
      <c r="AF38" s="10" t="str">
        <f>$Y$3</f>
        <v>E14.5</v>
      </c>
      <c r="AG38" s="256">
        <f>AC3</f>
        <v>9.9822274881516584E-2</v>
      </c>
      <c r="AI38" t="s">
        <v>142</v>
      </c>
      <c r="AJ38" s="10">
        <v>0.16300000000000001</v>
      </c>
      <c r="AK38" s="10">
        <v>7.0899999999999999E-3</v>
      </c>
      <c r="AQ38" s="7"/>
      <c r="AR38" s="7"/>
      <c r="AS38" s="389"/>
      <c r="AT38" s="7"/>
      <c r="AU38" s="7"/>
      <c r="AV38" s="7"/>
      <c r="AW38" s="7"/>
    </row>
    <row r="39" spans="1:49"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E39" s="10" t="str">
        <f t="shared" ref="AE39:AE53" si="21">$Y$1</f>
        <v>Inj-KI</v>
      </c>
      <c r="AF39" s="10" t="str">
        <f t="shared" ref="AF39:AF42" si="22">$Y$3</f>
        <v>E14.5</v>
      </c>
      <c r="AG39" s="256">
        <f t="shared" ref="AG39:AG42" si="23">AC4</f>
        <v>8.698702209750965E-2</v>
      </c>
      <c r="AI39" t="s">
        <v>279</v>
      </c>
      <c r="AJ39" s="10">
        <v>0.115</v>
      </c>
      <c r="AK39" s="10">
        <v>7.6600000000000001E-3</v>
      </c>
      <c r="AQ39" s="7"/>
      <c r="AR39" s="7"/>
      <c r="AS39" s="389"/>
      <c r="AT39" s="7"/>
      <c r="AU39" s="7"/>
      <c r="AV39" s="7"/>
      <c r="AW39" s="7"/>
    </row>
    <row r="40" spans="1:49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E40" s="10" t="str">
        <f t="shared" si="21"/>
        <v>Inj-KI</v>
      </c>
      <c r="AF40" s="10" t="str">
        <f t="shared" si="22"/>
        <v>E14.5</v>
      </c>
      <c r="AG40" s="256">
        <f t="shared" si="23"/>
        <v>9.7042779213321856E-2</v>
      </c>
      <c r="AI40" t="s">
        <v>280</v>
      </c>
      <c r="AJ40" s="10">
        <v>7.0699999999999999E-2</v>
      </c>
      <c r="AK40" s="10">
        <v>5.9300000000000004E-3</v>
      </c>
      <c r="AQ40" s="7"/>
      <c r="AR40" s="7"/>
      <c r="AS40" s="389"/>
      <c r="AT40" s="7"/>
      <c r="AU40" s="7"/>
      <c r="AV40" s="7"/>
      <c r="AW40" s="7"/>
    </row>
    <row r="41" spans="1:49">
      <c r="AE41" s="10" t="str">
        <f t="shared" si="21"/>
        <v>Inj-KI</v>
      </c>
      <c r="AF41" s="10" t="str">
        <f t="shared" si="22"/>
        <v>E14.5</v>
      </c>
      <c r="AG41" s="256">
        <f t="shared" si="23"/>
        <v>0.10396383866481224</v>
      </c>
      <c r="AI41" t="s">
        <v>281</v>
      </c>
      <c r="AJ41" s="10">
        <v>4.9000000000000002E-2</v>
      </c>
      <c r="AK41" s="10">
        <v>9.3799999999999994E-3</v>
      </c>
      <c r="AQ41" s="7"/>
      <c r="AR41" s="7"/>
      <c r="AS41" s="389"/>
      <c r="AT41" s="7"/>
      <c r="AU41" s="7"/>
      <c r="AV41" s="7"/>
      <c r="AW41" s="7"/>
    </row>
    <row r="42" spans="1:49">
      <c r="B42" s="2"/>
      <c r="C42" s="2"/>
      <c r="D42" s="2"/>
      <c r="E42" s="2"/>
      <c r="F42" s="2"/>
      <c r="G42" s="2"/>
      <c r="AE42" s="10" t="str">
        <f t="shared" si="21"/>
        <v>Inj-KI</v>
      </c>
      <c r="AF42" s="10" t="str">
        <f t="shared" si="22"/>
        <v>E14.5</v>
      </c>
      <c r="AG42" s="256">
        <f t="shared" si="23"/>
        <v>9.3681917211328972E-2</v>
      </c>
      <c r="AI42" t="s">
        <v>282</v>
      </c>
      <c r="AJ42" s="10">
        <v>9.6299999999999997E-2</v>
      </c>
      <c r="AK42" s="10">
        <v>8.3899999999999999E-3</v>
      </c>
      <c r="AQ42" s="7"/>
      <c r="AR42" s="7"/>
      <c r="AS42" s="389"/>
      <c r="AT42" s="7"/>
      <c r="AU42" s="7"/>
      <c r="AV42" s="7"/>
      <c r="AW42" s="7"/>
    </row>
    <row r="43" spans="1:49">
      <c r="B43" s="2"/>
      <c r="C43" s="2"/>
      <c r="D43" s="2"/>
      <c r="E43" s="2"/>
      <c r="F43" s="2"/>
      <c r="G43" s="2"/>
      <c r="AE43" s="10" t="str">
        <f t="shared" si="21"/>
        <v>Inj-KI</v>
      </c>
      <c r="AF43" s="10" t="str">
        <f>$Y$13</f>
        <v>E16.5</v>
      </c>
      <c r="AG43" s="256">
        <f>AC13</f>
        <v>5.9224441833137485E-2</v>
      </c>
      <c r="AI43" t="s">
        <v>283</v>
      </c>
      <c r="AJ43" s="10">
        <v>5.8999999999999997E-2</v>
      </c>
      <c r="AK43" s="10">
        <v>8.3899999999999999E-3</v>
      </c>
      <c r="AQ43" s="7"/>
      <c r="AR43" s="7"/>
      <c r="AS43" s="389"/>
      <c r="AT43" s="7"/>
      <c r="AU43" s="7"/>
      <c r="AV43" s="7"/>
      <c r="AW43" s="7"/>
    </row>
    <row r="44" spans="1:49">
      <c r="B44" s="2"/>
      <c r="C44" s="72"/>
      <c r="D44" s="72"/>
      <c r="E44" s="2"/>
      <c r="F44" s="2"/>
      <c r="G44" s="2"/>
      <c r="AE44" s="10" t="str">
        <f t="shared" si="21"/>
        <v>Inj-KI</v>
      </c>
      <c r="AF44" s="10" t="str">
        <f t="shared" ref="AF44:AF47" si="24">$Y$13</f>
        <v>E16.5</v>
      </c>
      <c r="AG44" s="256">
        <f t="shared" ref="AG44:AG47" si="25">AC14</f>
        <v>1.9812126387702817E-2</v>
      </c>
      <c r="AI44" t="s">
        <v>284</v>
      </c>
      <c r="AJ44" s="10">
        <v>3.9199999999999999E-2</v>
      </c>
      <c r="AK44" s="10">
        <v>7.6600000000000001E-3</v>
      </c>
      <c r="AQ44" s="7"/>
      <c r="AR44" s="7"/>
      <c r="AS44" s="389"/>
      <c r="AT44" s="7"/>
      <c r="AU44" s="7"/>
      <c r="AV44" s="7"/>
      <c r="AW44" s="7"/>
    </row>
    <row r="45" spans="1:49">
      <c r="B45" s="2"/>
      <c r="C45" s="2"/>
      <c r="D45" s="2"/>
      <c r="E45" s="2"/>
      <c r="F45" s="2"/>
      <c r="G45" s="2"/>
      <c r="AE45" s="10" t="str">
        <f t="shared" si="21"/>
        <v>Inj-KI</v>
      </c>
      <c r="AF45" s="10" t="str">
        <f t="shared" si="24"/>
        <v>E16.5</v>
      </c>
      <c r="AG45" s="256">
        <f t="shared" si="25"/>
        <v>6.4991334488734842E-2</v>
      </c>
      <c r="AQ45" s="7"/>
      <c r="AR45" s="7"/>
      <c r="AS45" s="389"/>
      <c r="AT45" s="7"/>
      <c r="AU45" s="7"/>
      <c r="AV45" s="7"/>
      <c r="AW45" s="7"/>
    </row>
    <row r="46" spans="1:49">
      <c r="B46" s="2"/>
      <c r="C46" s="2"/>
      <c r="D46" s="2"/>
      <c r="E46" s="2"/>
      <c r="F46" s="2"/>
      <c r="G46" s="2"/>
      <c r="AE46" s="10" t="str">
        <f t="shared" si="21"/>
        <v>Inj-KI</v>
      </c>
      <c r="AF46" s="10" t="str">
        <f t="shared" si="24"/>
        <v>E16.5</v>
      </c>
      <c r="AG46" s="256">
        <f t="shared" si="25"/>
        <v>6.0184193617476976E-2</v>
      </c>
      <c r="AI46" t="s">
        <v>285</v>
      </c>
      <c r="AQ46" s="7"/>
      <c r="AR46" s="7"/>
      <c r="AS46" s="389"/>
      <c r="AT46" s="7"/>
      <c r="AU46" s="7"/>
      <c r="AV46" s="7"/>
      <c r="AW46" s="7"/>
    </row>
    <row r="47" spans="1:49">
      <c r="AE47" s="10" t="str">
        <f t="shared" si="21"/>
        <v>Inj-KI</v>
      </c>
      <c r="AF47" s="10" t="str">
        <f t="shared" si="24"/>
        <v>E16.5</v>
      </c>
      <c r="AG47" s="256">
        <f t="shared" si="25"/>
        <v>9.0871369294605805E-2</v>
      </c>
      <c r="AI47" t="s">
        <v>114</v>
      </c>
      <c r="AQ47" s="7"/>
      <c r="AR47" s="7"/>
      <c r="AS47" s="389"/>
      <c r="AT47" s="7"/>
      <c r="AU47" s="7"/>
      <c r="AV47" s="7"/>
      <c r="AW47" s="7"/>
    </row>
    <row r="48" spans="1:49">
      <c r="AE48" s="10" t="str">
        <f t="shared" si="21"/>
        <v>Inj-KI</v>
      </c>
      <c r="AF48" s="10" t="str">
        <f>$Y$27</f>
        <v>P0</v>
      </c>
      <c r="AG48" s="256">
        <f>AC27</f>
        <v>2.4644549763033177E-2</v>
      </c>
      <c r="AI48" t="s">
        <v>115</v>
      </c>
      <c r="AJ48" s="10" t="s">
        <v>116</v>
      </c>
      <c r="AK48" s="10" t="s">
        <v>117</v>
      </c>
      <c r="AL48" s="10" t="s">
        <v>118</v>
      </c>
      <c r="AM48" s="10" t="s">
        <v>119</v>
      </c>
      <c r="AQ48" s="7"/>
      <c r="AR48" s="7"/>
      <c r="AS48" s="389"/>
      <c r="AT48" s="7"/>
      <c r="AU48" s="7"/>
      <c r="AV48" s="7"/>
      <c r="AW48" s="7"/>
    </row>
    <row r="49" spans="10:49">
      <c r="AE49" s="10" t="str">
        <f t="shared" si="21"/>
        <v>Inj-KI</v>
      </c>
      <c r="AF49" s="10" t="str">
        <f t="shared" ref="AF49:AF53" si="26">$Y$27</f>
        <v>P0</v>
      </c>
      <c r="AG49" s="256">
        <f t="shared" ref="AG49:AG53" si="27">AC28</f>
        <v>3.5597529967308389E-2</v>
      </c>
      <c r="AI49" s="171" t="s">
        <v>286</v>
      </c>
      <c r="AJ49" s="159">
        <v>6.2100000000000002E-2</v>
      </c>
      <c r="AK49" s="159">
        <v>9.0210000000000008</v>
      </c>
      <c r="AL49" s="159" t="s">
        <v>90</v>
      </c>
      <c r="AM49" s="159" t="s">
        <v>121</v>
      </c>
      <c r="AQ49" s="7"/>
      <c r="AR49" s="7"/>
      <c r="AS49" s="389"/>
      <c r="AT49" s="7"/>
      <c r="AU49" s="7"/>
      <c r="AV49" s="7"/>
      <c r="AW49" s="7"/>
    </row>
    <row r="50" spans="10:49">
      <c r="AE50" s="10" t="str">
        <f t="shared" si="21"/>
        <v>Inj-KI</v>
      </c>
      <c r="AF50" s="10" t="str">
        <f t="shared" si="26"/>
        <v>P0</v>
      </c>
      <c r="AG50" s="256">
        <f t="shared" si="27"/>
        <v>4.7198275862068963E-2</v>
      </c>
      <c r="AI50" s="171" t="s">
        <v>287</v>
      </c>
      <c r="AJ50" s="159">
        <v>4.87E-2</v>
      </c>
      <c r="AK50" s="159">
        <v>7.2370000000000001</v>
      </c>
      <c r="AL50" s="159" t="s">
        <v>90</v>
      </c>
      <c r="AM50" s="159" t="s">
        <v>121</v>
      </c>
      <c r="AQ50" s="7"/>
      <c r="AR50" s="7"/>
      <c r="AS50" s="389"/>
      <c r="AT50" s="7"/>
      <c r="AU50" s="7"/>
      <c r="AV50" s="7"/>
      <c r="AW50" s="7"/>
    </row>
    <row r="51" spans="10:49">
      <c r="AE51" s="10" t="str">
        <f t="shared" si="21"/>
        <v>Inj-KI</v>
      </c>
      <c r="AF51" s="10" t="str">
        <f t="shared" si="26"/>
        <v>P0</v>
      </c>
      <c r="AG51" s="256">
        <f t="shared" si="27"/>
        <v>3.1364349189754309E-2</v>
      </c>
      <c r="AQ51" s="7"/>
      <c r="AR51" s="7"/>
      <c r="AS51" s="389"/>
      <c r="AT51" s="7"/>
      <c r="AU51" s="7"/>
      <c r="AV51" s="7"/>
      <c r="AW51" s="7"/>
    </row>
    <row r="52" spans="10:49">
      <c r="AE52" s="10" t="str">
        <f t="shared" si="21"/>
        <v>Inj-KI</v>
      </c>
      <c r="AF52" s="10" t="str">
        <f t="shared" si="26"/>
        <v>P0</v>
      </c>
      <c r="AG52" s="256">
        <f t="shared" si="27"/>
        <v>5.4248750367538956E-2</v>
      </c>
      <c r="AI52" t="s">
        <v>160</v>
      </c>
      <c r="AQ52" s="7"/>
      <c r="AR52" s="7"/>
      <c r="AS52" s="389"/>
      <c r="AT52" s="7"/>
      <c r="AU52" s="7"/>
      <c r="AV52" s="7"/>
      <c r="AW52" s="7"/>
    </row>
    <row r="53" spans="10:49">
      <c r="AE53" s="10" t="str">
        <f t="shared" si="21"/>
        <v>Inj-KI</v>
      </c>
      <c r="AF53" s="10" t="str">
        <f t="shared" si="26"/>
        <v>P0</v>
      </c>
      <c r="AG53" s="256">
        <f t="shared" si="27"/>
        <v>4.2080308193806489E-2</v>
      </c>
      <c r="AI53" t="s">
        <v>115</v>
      </c>
      <c r="AJ53" s="10" t="s">
        <v>116</v>
      </c>
      <c r="AK53" s="10" t="s">
        <v>117</v>
      </c>
      <c r="AL53" s="10" t="s">
        <v>118</v>
      </c>
      <c r="AM53" s="10" t="s">
        <v>119</v>
      </c>
      <c r="AQ53" s="7"/>
      <c r="AR53" s="7"/>
      <c r="AS53" s="7"/>
      <c r="AT53" s="7"/>
      <c r="AU53" s="7"/>
      <c r="AV53" s="7"/>
      <c r="AW53" s="7"/>
    </row>
    <row r="54" spans="10:49">
      <c r="S54" s="10"/>
      <c r="T54" s="10"/>
      <c r="U54" s="357"/>
      <c r="AG54" s="357"/>
      <c r="AI54" t="s">
        <v>157</v>
      </c>
      <c r="AJ54" s="10">
        <v>8.72E-2</v>
      </c>
      <c r="AK54" s="10">
        <v>7.4180000000000001</v>
      </c>
      <c r="AL54" s="10" t="s">
        <v>90</v>
      </c>
      <c r="AM54" s="10" t="s">
        <v>121</v>
      </c>
      <c r="AQ54" s="7"/>
      <c r="AR54" s="7"/>
      <c r="AS54" s="7"/>
      <c r="AT54" s="7"/>
      <c r="AU54" s="7"/>
      <c r="AV54" s="7"/>
      <c r="AW54" s="7"/>
    </row>
    <row r="55" spans="10:49">
      <c r="AG55" s="357"/>
      <c r="AI55" t="s">
        <v>158</v>
      </c>
      <c r="AJ55" s="10">
        <v>6.7100000000000007E-2</v>
      </c>
      <c r="AK55" s="10">
        <v>5.056</v>
      </c>
      <c r="AL55" s="10" t="s">
        <v>90</v>
      </c>
      <c r="AM55" s="10" t="s">
        <v>121</v>
      </c>
      <c r="AQ55" s="7"/>
      <c r="AR55" s="7"/>
      <c r="AS55" s="7"/>
      <c r="AT55" s="7"/>
      <c r="AU55" s="7"/>
      <c r="AV55" s="7"/>
      <c r="AW55" s="7"/>
    </row>
    <row r="56" spans="10:49">
      <c r="AG56" s="357"/>
      <c r="AQ56" s="7"/>
      <c r="AR56" s="7"/>
      <c r="AS56" s="7"/>
      <c r="AT56" s="7"/>
      <c r="AU56" s="7"/>
      <c r="AV56" s="7"/>
      <c r="AW56" s="7"/>
    </row>
    <row r="57" spans="10:49">
      <c r="AG57" s="357"/>
      <c r="AI57" t="s">
        <v>288</v>
      </c>
      <c r="AQ57" s="7"/>
      <c r="AR57" s="7"/>
      <c r="AS57" s="7"/>
      <c r="AT57" s="7"/>
      <c r="AU57" s="7"/>
      <c r="AV57" s="7"/>
      <c r="AW57" s="7"/>
    </row>
    <row r="58" spans="10:49">
      <c r="AG58" s="357"/>
      <c r="AI58" t="s">
        <v>115</v>
      </c>
      <c r="AJ58" s="10" t="s">
        <v>116</v>
      </c>
      <c r="AK58" s="10" t="s">
        <v>117</v>
      </c>
      <c r="AL58" s="10" t="s">
        <v>118</v>
      </c>
      <c r="AM58" s="10" t="s">
        <v>119</v>
      </c>
      <c r="AQ58" s="7"/>
      <c r="AR58" s="7"/>
      <c r="AS58" s="7"/>
      <c r="AT58" s="7"/>
      <c r="AU58" s="7"/>
      <c r="AV58" s="7"/>
      <c r="AW58" s="7"/>
    </row>
    <row r="59" spans="10:49">
      <c r="J59" s="10"/>
      <c r="K59" s="357"/>
      <c r="AG59" s="357"/>
      <c r="AI59" t="s">
        <v>157</v>
      </c>
      <c r="AJ59" s="10">
        <v>6.5699999999999995E-2</v>
      </c>
      <c r="AK59" s="10">
        <v>5.42</v>
      </c>
      <c r="AL59" s="10" t="s">
        <v>90</v>
      </c>
      <c r="AM59" s="10" t="s">
        <v>121</v>
      </c>
      <c r="AQ59" s="7"/>
      <c r="AR59" s="7"/>
      <c r="AS59" s="7"/>
      <c r="AT59" s="7"/>
      <c r="AU59" s="7"/>
      <c r="AV59" s="7"/>
      <c r="AW59" s="7"/>
    </row>
    <row r="60" spans="10:49">
      <c r="AG60" s="357"/>
      <c r="AI60" t="s">
        <v>158</v>
      </c>
      <c r="AJ60" s="10">
        <v>4.3999999999999997E-2</v>
      </c>
      <c r="AK60" s="10">
        <v>4.5359999999999996</v>
      </c>
      <c r="AL60" s="10" t="s">
        <v>90</v>
      </c>
      <c r="AM60" s="10" t="s">
        <v>121</v>
      </c>
      <c r="AQ60" s="7"/>
      <c r="AR60" s="7"/>
      <c r="AS60" s="7"/>
      <c r="AT60" s="7"/>
      <c r="AU60" s="7"/>
      <c r="AV60" s="7"/>
      <c r="AW60" s="7"/>
    </row>
    <row r="61" spans="10:49">
      <c r="AG61" s="357"/>
      <c r="AQ61" s="7"/>
      <c r="AR61" s="7"/>
      <c r="AS61" s="7"/>
      <c r="AT61" s="7"/>
      <c r="AU61" s="7"/>
      <c r="AV61" s="7"/>
      <c r="AW61" s="7"/>
    </row>
    <row r="62" spans="10:49">
      <c r="AG62" s="357"/>
      <c r="AI62" t="s">
        <v>289</v>
      </c>
      <c r="AQ62" s="7"/>
      <c r="AR62" s="7"/>
      <c r="AS62" s="7"/>
      <c r="AT62" s="7"/>
      <c r="AU62" s="7"/>
      <c r="AV62" s="7"/>
      <c r="AW62" s="7"/>
    </row>
    <row r="63" spans="10:49">
      <c r="AG63" s="357"/>
      <c r="AI63" t="s">
        <v>115</v>
      </c>
      <c r="AJ63" s="10" t="s">
        <v>116</v>
      </c>
      <c r="AK63" s="10" t="s">
        <v>117</v>
      </c>
      <c r="AL63" s="10" t="s">
        <v>118</v>
      </c>
      <c r="AM63" s="10" t="s">
        <v>119</v>
      </c>
      <c r="AQ63" s="7"/>
      <c r="AR63" s="7"/>
      <c r="AS63" s="7"/>
      <c r="AT63" s="7"/>
      <c r="AU63" s="7"/>
      <c r="AV63" s="7"/>
      <c r="AW63" s="7"/>
    </row>
    <row r="64" spans="10:49">
      <c r="AG64" s="357"/>
      <c r="AI64" t="s">
        <v>157</v>
      </c>
      <c r="AJ64" s="10">
        <v>5.7099999999999998E-2</v>
      </c>
      <c r="AK64" s="10">
        <v>5.0259999999999998</v>
      </c>
      <c r="AL64" s="10" t="s">
        <v>90</v>
      </c>
      <c r="AM64" s="10" t="s">
        <v>121</v>
      </c>
      <c r="AQ64" s="7"/>
      <c r="AR64" s="7"/>
      <c r="AS64" s="7"/>
      <c r="AT64" s="7"/>
      <c r="AU64" s="7"/>
      <c r="AV64" s="7"/>
      <c r="AW64" s="7"/>
    </row>
    <row r="65" spans="33:49">
      <c r="AG65" s="357"/>
      <c r="AI65" t="s">
        <v>158</v>
      </c>
      <c r="AJ65" s="10">
        <v>3.73E-2</v>
      </c>
      <c r="AK65" s="10">
        <v>3.1419999999999999</v>
      </c>
      <c r="AL65" s="10">
        <v>6.0000000000000001E-3</v>
      </c>
      <c r="AM65" s="10" t="s">
        <v>121</v>
      </c>
      <c r="AQ65" s="7"/>
      <c r="AR65" s="7"/>
      <c r="AS65" s="7"/>
      <c r="AT65" s="7"/>
      <c r="AU65" s="7"/>
      <c r="AV65" s="7"/>
      <c r="AW65" s="7"/>
    </row>
    <row r="66" spans="33:49">
      <c r="AG66" s="357"/>
      <c r="AQ66" s="7"/>
      <c r="AR66" s="7"/>
      <c r="AS66" s="7"/>
      <c r="AT66" s="7"/>
      <c r="AU66" s="7"/>
      <c r="AV66" s="7"/>
      <c r="AW66" s="7"/>
    </row>
    <row r="67" spans="33:49">
      <c r="AG67" s="357"/>
      <c r="AI67" t="s">
        <v>169</v>
      </c>
      <c r="AQ67" s="7"/>
      <c r="AR67" s="7"/>
      <c r="AS67" s="7"/>
      <c r="AT67" s="7"/>
      <c r="AU67" s="7"/>
      <c r="AV67" s="7"/>
      <c r="AW67" s="7"/>
    </row>
    <row r="68" spans="33:49">
      <c r="AG68" s="357"/>
      <c r="AI68" t="s">
        <v>115</v>
      </c>
      <c r="AJ68" s="10" t="s">
        <v>116</v>
      </c>
      <c r="AK68" s="10" t="s">
        <v>117</v>
      </c>
      <c r="AL68" s="10" t="s">
        <v>118</v>
      </c>
      <c r="AM68" s="10" t="s">
        <v>119</v>
      </c>
      <c r="AQ68" s="7"/>
      <c r="AR68" s="7"/>
      <c r="AS68" s="7"/>
      <c r="AT68" s="7"/>
      <c r="AU68" s="7"/>
      <c r="AV68" s="7"/>
      <c r="AW68" s="7"/>
    </row>
    <row r="69" spans="33:49">
      <c r="AG69" s="357"/>
      <c r="AI69" s="171" t="s">
        <v>287</v>
      </c>
      <c r="AJ69" s="159">
        <v>3.9199999999999999E-2</v>
      </c>
      <c r="AK69" s="159">
        <v>3.2389999999999999</v>
      </c>
      <c r="AL69" s="159">
        <v>5.0000000000000001E-3</v>
      </c>
      <c r="AM69" s="159" t="s">
        <v>121</v>
      </c>
      <c r="AQ69" s="7"/>
      <c r="AR69" s="7"/>
      <c r="AS69" s="7"/>
      <c r="AT69" s="7"/>
      <c r="AU69" s="7"/>
      <c r="AV69" s="7"/>
      <c r="AW69" s="7"/>
    </row>
    <row r="70" spans="33:49">
      <c r="AG70" s="357"/>
      <c r="AI70" s="171" t="s">
        <v>286</v>
      </c>
      <c r="AJ70" s="159">
        <v>2.0899999999999998E-2</v>
      </c>
      <c r="AK70" s="159">
        <v>1.6559999999999999</v>
      </c>
      <c r="AL70" s="159">
        <v>0.21</v>
      </c>
      <c r="AM70" s="159" t="s">
        <v>125</v>
      </c>
      <c r="AQ70" s="7"/>
      <c r="AR70" s="7"/>
      <c r="AS70" s="7"/>
      <c r="AT70" s="7"/>
      <c r="AU70" s="7"/>
      <c r="AV70" s="7"/>
      <c r="AW70" s="7"/>
    </row>
    <row r="71" spans="33:49">
      <c r="AG71" s="357"/>
      <c r="AQ71" s="7"/>
      <c r="AR71" s="7"/>
      <c r="AS71" s="7"/>
      <c r="AT71" s="7"/>
      <c r="AU71" s="7"/>
      <c r="AV71" s="7"/>
      <c r="AW71" s="7"/>
    </row>
    <row r="72" spans="33:49">
      <c r="AG72" s="357"/>
      <c r="AI72" t="s">
        <v>171</v>
      </c>
      <c r="AQ72" s="7"/>
      <c r="AR72" s="7"/>
      <c r="AS72" s="7"/>
      <c r="AT72" s="7"/>
      <c r="AU72" s="7"/>
      <c r="AV72" s="7"/>
      <c r="AW72" s="7"/>
    </row>
    <row r="73" spans="33:49">
      <c r="AG73" s="357"/>
      <c r="AI73" t="s">
        <v>115</v>
      </c>
      <c r="AJ73" s="10" t="s">
        <v>116</v>
      </c>
      <c r="AK73" s="10" t="s">
        <v>117</v>
      </c>
      <c r="AL73" s="10" t="s">
        <v>118</v>
      </c>
      <c r="AM73" s="10" t="s">
        <v>119</v>
      </c>
      <c r="AQ73" s="7"/>
      <c r="AR73" s="7"/>
      <c r="AS73" s="7"/>
      <c r="AT73" s="7"/>
      <c r="AU73" s="7"/>
      <c r="AV73" s="7"/>
      <c r="AW73" s="7"/>
    </row>
    <row r="74" spans="33:49">
      <c r="AG74" s="357"/>
      <c r="AI74" s="171" t="s">
        <v>286</v>
      </c>
      <c r="AJ74" s="159">
        <v>8.3500000000000005E-2</v>
      </c>
      <c r="AK74" s="159">
        <v>6.6349999999999998</v>
      </c>
      <c r="AL74" s="159" t="s">
        <v>90</v>
      </c>
      <c r="AM74" s="159" t="s">
        <v>121</v>
      </c>
      <c r="AQ74" s="7"/>
      <c r="AR74" s="7"/>
      <c r="AS74" s="7"/>
      <c r="AT74" s="7"/>
      <c r="AU74" s="7"/>
      <c r="AV74" s="7"/>
      <c r="AW74" s="7"/>
    </row>
    <row r="75" spans="33:49">
      <c r="AG75" s="357"/>
      <c r="AI75" s="171" t="s">
        <v>287</v>
      </c>
      <c r="AJ75" s="159">
        <v>7.1800000000000003E-2</v>
      </c>
      <c r="AK75" s="159">
        <v>6.468</v>
      </c>
      <c r="AL75" s="159" t="s">
        <v>90</v>
      </c>
      <c r="AM75" s="159" t="s">
        <v>121</v>
      </c>
      <c r="AQ75" s="7"/>
      <c r="AR75" s="7"/>
      <c r="AS75" s="7"/>
      <c r="AT75" s="7"/>
      <c r="AU75" s="7"/>
      <c r="AV75" s="7"/>
      <c r="AW75" s="7"/>
    </row>
    <row r="76" spans="33:49">
      <c r="AG76" s="357"/>
      <c r="AQ76" s="7"/>
      <c r="AR76" s="7"/>
      <c r="AS76" s="7"/>
      <c r="AT76" s="7"/>
      <c r="AU76" s="7"/>
      <c r="AV76" s="7"/>
      <c r="AW76" s="7"/>
    </row>
    <row r="77" spans="33:49">
      <c r="AG77" s="357"/>
      <c r="AI77" t="s">
        <v>172</v>
      </c>
      <c r="AQ77" s="7"/>
      <c r="AR77" s="7"/>
      <c r="AS77" s="7"/>
      <c r="AT77" s="7"/>
      <c r="AU77" s="7"/>
      <c r="AV77" s="7"/>
      <c r="AW77" s="7"/>
    </row>
    <row r="78" spans="33:49">
      <c r="AG78" s="357"/>
      <c r="AI78" t="s">
        <v>115</v>
      </c>
      <c r="AJ78" s="10" t="s">
        <v>116</v>
      </c>
      <c r="AK78" s="10" t="s">
        <v>117</v>
      </c>
      <c r="AL78" s="10" t="s">
        <v>118</v>
      </c>
      <c r="AM78" s="10" t="s">
        <v>119</v>
      </c>
      <c r="AQ78" s="7"/>
      <c r="AR78" s="7"/>
      <c r="AS78" s="7"/>
      <c r="AT78" s="7"/>
      <c r="AU78" s="7"/>
      <c r="AV78" s="7"/>
      <c r="AW78" s="7"/>
    </row>
    <row r="79" spans="33:49">
      <c r="AG79" s="357"/>
      <c r="AI79" s="171" t="s">
        <v>286</v>
      </c>
      <c r="AJ79" s="159">
        <v>0.124</v>
      </c>
      <c r="AK79" s="159">
        <v>11.831</v>
      </c>
      <c r="AL79" s="159" t="s">
        <v>90</v>
      </c>
      <c r="AM79" s="159" t="s">
        <v>121</v>
      </c>
      <c r="AQ79" s="7"/>
      <c r="AR79" s="7"/>
      <c r="AS79" s="7"/>
      <c r="AT79" s="7"/>
      <c r="AU79" s="7"/>
      <c r="AV79" s="7"/>
      <c r="AW79" s="7"/>
    </row>
    <row r="80" spans="33:49">
      <c r="AG80" s="357"/>
      <c r="AI80" s="171" t="s">
        <v>287</v>
      </c>
      <c r="AJ80" s="159">
        <v>0.114</v>
      </c>
      <c r="AK80" s="159">
        <v>9.6639999999999997</v>
      </c>
      <c r="AL80" s="159" t="s">
        <v>90</v>
      </c>
      <c r="AM80" s="159" t="s">
        <v>121</v>
      </c>
      <c r="AQ80" s="7"/>
      <c r="AR80" s="7"/>
      <c r="AS80" s="7"/>
      <c r="AT80" s="7"/>
      <c r="AU80" s="7"/>
      <c r="AV80" s="7"/>
      <c r="AW80" s="7"/>
    </row>
    <row r="81" spans="33:49">
      <c r="AG81" s="357"/>
      <c r="AQ81" s="7"/>
      <c r="AR81" s="7"/>
      <c r="AS81" s="7"/>
      <c r="AT81" s="7"/>
      <c r="AU81" s="7"/>
      <c r="AV81" s="7"/>
      <c r="AW81" s="7"/>
    </row>
    <row r="82" spans="33:49">
      <c r="AG82" s="357"/>
      <c r="AQ82" s="7"/>
      <c r="AR82" s="7"/>
      <c r="AS82" s="7"/>
      <c r="AT82" s="7"/>
      <c r="AU82" s="7"/>
      <c r="AV82" s="7"/>
      <c r="AW82" s="7"/>
    </row>
    <row r="83" spans="33:49">
      <c r="AG83" s="357"/>
      <c r="AQ83" s="7"/>
      <c r="AR83" s="7"/>
      <c r="AS83" s="7"/>
      <c r="AT83" s="7"/>
      <c r="AU83" s="7"/>
      <c r="AV83" s="7"/>
      <c r="AW83" s="7"/>
    </row>
    <row r="84" spans="33:49">
      <c r="AG84" s="357"/>
      <c r="AQ84" s="7"/>
      <c r="AR84" s="7"/>
      <c r="AS84" s="7"/>
      <c r="AT84" s="7"/>
      <c r="AU84" s="7"/>
      <c r="AV84" s="7"/>
      <c r="AW84" s="7"/>
    </row>
    <row r="85" spans="33:49">
      <c r="AQ85" s="7"/>
      <c r="AR85" s="7"/>
      <c r="AS85" s="7"/>
      <c r="AT85" s="7"/>
      <c r="AU85" s="7"/>
      <c r="AV85" s="7"/>
      <c r="AW85" s="7"/>
    </row>
    <row r="86" spans="33:49">
      <c r="AQ86" s="7"/>
      <c r="AR86" s="7"/>
      <c r="AS86" s="7"/>
      <c r="AT86" s="7"/>
      <c r="AU86" s="7"/>
      <c r="AV86" s="7"/>
      <c r="AW86" s="7"/>
    </row>
    <row r="87" spans="33:49">
      <c r="AQ87" s="7"/>
      <c r="AR87" s="7"/>
      <c r="AS87" s="7"/>
      <c r="AT87" s="7"/>
      <c r="AU87" s="7"/>
      <c r="AV87" s="7"/>
      <c r="AW87" s="7"/>
    </row>
    <row r="88" spans="33:49">
      <c r="AQ88" s="7"/>
      <c r="AR88" s="7"/>
      <c r="AS88" s="7"/>
      <c r="AT88" s="7"/>
      <c r="AU88" s="7"/>
      <c r="AV88" s="7"/>
      <c r="AW88" s="7"/>
    </row>
    <row r="89" spans="33:49">
      <c r="AQ89" s="7"/>
      <c r="AR89" s="7"/>
      <c r="AS89" s="7"/>
      <c r="AT89" s="7"/>
      <c r="AU89" s="7"/>
      <c r="AV89" s="7"/>
      <c r="AW89" s="7"/>
    </row>
    <row r="90" spans="33:49">
      <c r="AQ90" s="7"/>
      <c r="AR90" s="7"/>
      <c r="AS90" s="7"/>
      <c r="AT90" s="7"/>
      <c r="AU90" s="7"/>
      <c r="AV90" s="7"/>
      <c r="AW90" s="7"/>
    </row>
    <row r="91" spans="33:49">
      <c r="AQ91" s="7"/>
      <c r="AR91" s="7"/>
      <c r="AS91" s="7"/>
      <c r="AT91" s="7"/>
      <c r="AU91" s="7"/>
      <c r="AV91" s="7"/>
      <c r="AW91" s="7"/>
    </row>
    <row r="92" spans="33:49">
      <c r="AQ92" s="7"/>
      <c r="AR92" s="7"/>
      <c r="AS92" s="7"/>
      <c r="AT92" s="7"/>
      <c r="AU92" s="7"/>
      <c r="AV92" s="7"/>
      <c r="AW92" s="7"/>
    </row>
    <row r="93" spans="33:49">
      <c r="AQ93" s="7"/>
      <c r="AR93" s="7"/>
      <c r="AS93" s="7"/>
      <c r="AT93" s="7"/>
      <c r="AU93" s="7"/>
      <c r="AV93" s="7"/>
      <c r="AW93" s="7"/>
    </row>
    <row r="94" spans="33:49">
      <c r="AQ94" s="7"/>
      <c r="AR94" s="7"/>
      <c r="AS94" s="7"/>
      <c r="AT94" s="7"/>
      <c r="AU94" s="7"/>
      <c r="AV94" s="7"/>
      <c r="AW94" s="7"/>
    </row>
    <row r="95" spans="33:49">
      <c r="AQ95" s="7"/>
      <c r="AR95" s="7"/>
      <c r="AS95" s="7"/>
      <c r="AT95" s="7"/>
      <c r="AU95" s="7"/>
      <c r="AV95" s="7"/>
      <c r="AW95" s="7"/>
    </row>
    <row r="96" spans="33:49">
      <c r="AQ96" s="7"/>
      <c r="AR96" s="7"/>
      <c r="AS96" s="7"/>
      <c r="AT96" s="7"/>
      <c r="AU96" s="7"/>
      <c r="AV96" s="7"/>
      <c r="AW96" s="7"/>
    </row>
    <row r="97" spans="43:49">
      <c r="AQ97" s="7"/>
      <c r="AR97" s="7"/>
      <c r="AS97" s="7"/>
      <c r="AT97" s="7"/>
      <c r="AU97" s="7"/>
      <c r="AV97" s="7"/>
      <c r="AW97" s="7"/>
    </row>
    <row r="98" spans="43:49">
      <c r="AQ98" s="7"/>
      <c r="AR98" s="7"/>
      <c r="AS98" s="7"/>
      <c r="AT98" s="7"/>
      <c r="AU98" s="7"/>
      <c r="AV98" s="7"/>
      <c r="AW98" s="7"/>
    </row>
    <row r="99" spans="43:49">
      <c r="AQ99" s="7"/>
      <c r="AR99" s="7"/>
      <c r="AS99" s="7"/>
      <c r="AT99" s="7"/>
      <c r="AU99" s="7"/>
      <c r="AV99" s="7"/>
      <c r="AW99" s="7"/>
    </row>
    <row r="100" spans="43:49">
      <c r="AQ100" s="7"/>
      <c r="AR100" s="7"/>
      <c r="AS100" s="7"/>
      <c r="AT100" s="7"/>
      <c r="AU100" s="7"/>
      <c r="AV100" s="7"/>
      <c r="AW100" s="7"/>
    </row>
    <row r="101" spans="43:49">
      <c r="AQ101" s="7"/>
      <c r="AR101" s="7"/>
      <c r="AS101" s="7"/>
      <c r="AT101" s="7"/>
      <c r="AU101" s="7"/>
      <c r="AV101" s="7"/>
      <c r="AW101" s="7"/>
    </row>
    <row r="102" spans="43:49">
      <c r="AQ102" s="7"/>
      <c r="AR102" s="7"/>
      <c r="AS102" s="7"/>
      <c r="AT102" s="7"/>
      <c r="AU102" s="7"/>
      <c r="AV102" s="7"/>
      <c r="AW102" s="7"/>
    </row>
    <row r="103" spans="43:49">
      <c r="AQ103" s="7"/>
      <c r="AR103" s="7"/>
      <c r="AS103" s="7"/>
      <c r="AT103" s="7"/>
      <c r="AU103" s="7"/>
      <c r="AV103" s="7"/>
      <c r="AW103" s="7"/>
    </row>
    <row r="104" spans="43:49">
      <c r="AQ104" s="7"/>
      <c r="AR104" s="7"/>
      <c r="AS104" s="7"/>
      <c r="AT104" s="7"/>
      <c r="AU104" s="7"/>
      <c r="AV104" s="7"/>
      <c r="AW104" s="7"/>
    </row>
    <row r="105" spans="43:49">
      <c r="AQ105" s="7"/>
      <c r="AR105" s="7"/>
      <c r="AS105" s="7"/>
      <c r="AT105" s="7"/>
      <c r="AU105" s="7"/>
      <c r="AV105" s="7"/>
      <c r="AW105" s="7"/>
    </row>
    <row r="106" spans="43:49">
      <c r="AQ106" s="7"/>
      <c r="AR106" s="7"/>
      <c r="AS106" s="7"/>
      <c r="AT106" s="7"/>
      <c r="AU106" s="7"/>
      <c r="AV106" s="7"/>
      <c r="AW106" s="7"/>
    </row>
    <row r="107" spans="43:49">
      <c r="AQ107" s="7"/>
      <c r="AR107" s="7"/>
      <c r="AS107" s="7"/>
      <c r="AT107" s="7"/>
      <c r="AU107" s="7"/>
      <c r="AV107" s="7"/>
      <c r="AW107" s="7"/>
    </row>
    <row r="108" spans="43:49">
      <c r="AQ108" s="7"/>
      <c r="AR108" s="7"/>
      <c r="AS108" s="7"/>
      <c r="AT108" s="7"/>
      <c r="AU108" s="7"/>
      <c r="AV108" s="7"/>
      <c r="AW108" s="7"/>
    </row>
    <row r="109" spans="43:49">
      <c r="AQ109" s="7"/>
      <c r="AR109" s="7"/>
      <c r="AS109" s="7"/>
      <c r="AT109" s="7"/>
      <c r="AU109" s="7"/>
      <c r="AV109" s="7"/>
      <c r="AW109" s="7"/>
    </row>
    <row r="110" spans="43:49">
      <c r="AQ110" s="7"/>
      <c r="AR110" s="7"/>
      <c r="AS110" s="7"/>
      <c r="AT110" s="7"/>
      <c r="AU110" s="7"/>
      <c r="AV110" s="7"/>
      <c r="AW110" s="7"/>
    </row>
    <row r="111" spans="43:49">
      <c r="AQ111" s="7"/>
      <c r="AR111" s="7"/>
      <c r="AS111" s="7"/>
      <c r="AT111" s="7"/>
      <c r="AU111" s="7"/>
      <c r="AV111" s="7"/>
      <c r="AW111" s="7"/>
    </row>
    <row r="112" spans="43:49">
      <c r="AQ112" s="7"/>
      <c r="AR112" s="7"/>
      <c r="AS112" s="7"/>
      <c r="AT112" s="7"/>
      <c r="AU112" s="7"/>
      <c r="AV112" s="7"/>
      <c r="AW112" s="7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zoomScale="61" zoomScaleNormal="40" workbookViewId="0">
      <selection activeCell="F41" sqref="F41"/>
    </sheetView>
  </sheetViews>
  <sheetFormatPr defaultRowHeight="14.4"/>
  <cols>
    <col min="1" max="1" width="25.33203125" customWidth="1"/>
    <col min="2" max="2" width="11.88671875" customWidth="1"/>
    <col min="3" max="7" width="9.21875" customWidth="1"/>
    <col min="10" max="10" width="32.77734375" style="3" customWidth="1"/>
    <col min="11" max="11" width="15.109375" style="11" customWidth="1"/>
    <col min="12" max="12" width="10.88671875" style="11" customWidth="1"/>
    <col min="13" max="13" width="12.109375" style="11" bestFit="1" customWidth="1"/>
    <col min="14" max="15" width="9" style="11" bestFit="1" customWidth="1"/>
  </cols>
  <sheetData>
    <row r="1" spans="1:16">
      <c r="A1" s="153" t="s">
        <v>328</v>
      </c>
      <c r="B1" s="143"/>
      <c r="C1" s="143"/>
      <c r="D1" s="143"/>
      <c r="E1" s="143"/>
      <c r="F1" s="143"/>
      <c r="G1" s="152"/>
      <c r="J1" s="157" t="s">
        <v>15</v>
      </c>
      <c r="K1" s="142"/>
      <c r="L1" s="142"/>
      <c r="M1" s="142"/>
      <c r="N1" s="142"/>
      <c r="O1" s="144"/>
    </row>
    <row r="2" spans="1:16">
      <c r="A2" s="75"/>
      <c r="B2" s="101" t="s">
        <v>296</v>
      </c>
      <c r="C2" s="76" t="s">
        <v>1</v>
      </c>
      <c r="D2" s="76" t="s">
        <v>3</v>
      </c>
      <c r="E2" s="76" t="s">
        <v>5</v>
      </c>
      <c r="F2" s="76" t="s">
        <v>7</v>
      </c>
      <c r="G2" s="76" t="s">
        <v>9</v>
      </c>
      <c r="J2" s="3" t="s">
        <v>50</v>
      </c>
      <c r="K2" s="8" t="s">
        <v>329</v>
      </c>
    </row>
    <row r="3" spans="1:16">
      <c r="A3" s="61"/>
      <c r="B3" s="71">
        <v>1</v>
      </c>
      <c r="C3" s="68">
        <v>9</v>
      </c>
      <c r="D3" s="68">
        <v>3</v>
      </c>
      <c r="E3" s="68">
        <v>15</v>
      </c>
      <c r="F3" s="68">
        <v>4</v>
      </c>
      <c r="G3" s="68">
        <v>10</v>
      </c>
      <c r="J3" s="3" t="s">
        <v>330</v>
      </c>
    </row>
    <row r="4" spans="1:16">
      <c r="A4" s="61"/>
      <c r="B4" s="71">
        <v>2</v>
      </c>
      <c r="C4" s="68">
        <v>10</v>
      </c>
      <c r="D4" s="68">
        <v>6</v>
      </c>
      <c r="E4" s="68">
        <v>12</v>
      </c>
      <c r="F4" s="68">
        <v>6</v>
      </c>
      <c r="G4" s="68">
        <v>12</v>
      </c>
      <c r="J4" s="3" t="s">
        <v>63</v>
      </c>
      <c r="K4" s="11" t="s">
        <v>64</v>
      </c>
      <c r="L4" s="11" t="s">
        <v>331</v>
      </c>
    </row>
    <row r="5" spans="1:16">
      <c r="A5" s="61"/>
      <c r="B5" s="71">
        <v>3</v>
      </c>
      <c r="C5" s="68">
        <v>10</v>
      </c>
      <c r="D5" s="68">
        <v>5</v>
      </c>
      <c r="E5" s="68">
        <v>14</v>
      </c>
      <c r="F5" s="68">
        <v>5</v>
      </c>
      <c r="G5" s="68">
        <v>11</v>
      </c>
      <c r="J5" s="3" t="s">
        <v>70</v>
      </c>
      <c r="K5" s="11" t="s">
        <v>64</v>
      </c>
      <c r="L5" s="11" t="s">
        <v>332</v>
      </c>
    </row>
    <row r="6" spans="1:16">
      <c r="A6" s="61"/>
      <c r="B6" s="10" t="s">
        <v>333</v>
      </c>
      <c r="C6" s="10" t="s">
        <v>334</v>
      </c>
      <c r="D6" s="10" t="s">
        <v>64</v>
      </c>
      <c r="E6" s="10" t="s">
        <v>64</v>
      </c>
      <c r="F6" s="10" t="s">
        <v>64</v>
      </c>
      <c r="G6" s="10" t="s">
        <v>64</v>
      </c>
    </row>
    <row r="7" spans="1:16">
      <c r="A7" s="61"/>
      <c r="B7" s="67" t="s">
        <v>335</v>
      </c>
      <c r="C7" s="69">
        <f>MEDIAN(C3:C5)</f>
        <v>10</v>
      </c>
      <c r="D7" s="69">
        <f>MEDIAN(D3:D5)</f>
        <v>5</v>
      </c>
      <c r="E7" s="69">
        <f>MEDIAN(E3:E5)</f>
        <v>14</v>
      </c>
      <c r="F7" s="69">
        <f>MEDIAN(F3:F5)</f>
        <v>5</v>
      </c>
      <c r="G7" s="69">
        <f>MEDIAN(G3:G5)</f>
        <v>11</v>
      </c>
      <c r="J7" s="3" t="s">
        <v>76</v>
      </c>
      <c r="K7" s="11" t="s">
        <v>77</v>
      </c>
      <c r="L7" s="11" t="s">
        <v>78</v>
      </c>
      <c r="M7" s="11" t="s">
        <v>41</v>
      </c>
      <c r="N7" s="11" t="s">
        <v>79</v>
      </c>
      <c r="O7" s="11" t="s">
        <v>80</v>
      </c>
    </row>
    <row r="8" spans="1:16">
      <c r="A8" s="61"/>
      <c r="B8" s="67" t="s">
        <v>336</v>
      </c>
      <c r="C8" s="69">
        <f>_xlfn.QUARTILE.INC(C3:C5,1)</f>
        <v>9.5</v>
      </c>
      <c r="D8" s="69">
        <f>_xlfn.QUARTILE.INC(D3:D5,1)</f>
        <v>4</v>
      </c>
      <c r="E8" s="69">
        <f>_xlfn.QUARTILE.INC(E3:E5,1)</f>
        <v>13</v>
      </c>
      <c r="F8" s="69">
        <f>_xlfn.QUARTILE.INC(F3:F5,1)</f>
        <v>4.5</v>
      </c>
      <c r="G8" s="69">
        <f>_xlfn.QUARTILE.INC(G3:G5,1)</f>
        <v>10.5</v>
      </c>
      <c r="J8" s="3" t="s">
        <v>337</v>
      </c>
      <c r="K8" s="11">
        <v>3</v>
      </c>
      <c r="L8" s="11">
        <v>0</v>
      </c>
      <c r="M8" s="11">
        <v>9.6669999999999998</v>
      </c>
      <c r="N8" s="11">
        <v>0.57699999999999996</v>
      </c>
      <c r="O8" s="11">
        <v>0.33300000000000002</v>
      </c>
    </row>
    <row r="9" spans="1:16">
      <c r="A9" s="61"/>
      <c r="B9" s="67" t="s">
        <v>338</v>
      </c>
      <c r="C9" s="69">
        <f>_xlfn.QUARTILE.INC(C3:C5,3)</f>
        <v>10</v>
      </c>
      <c r="D9" s="69">
        <f>_xlfn.QUARTILE.INC(D3:D5,3)</f>
        <v>5.5</v>
      </c>
      <c r="E9" s="69">
        <f>_xlfn.QUARTILE.INC(E3:E5,3)</f>
        <v>14.5</v>
      </c>
      <c r="F9" s="69">
        <f>_xlfn.QUARTILE.INC(F3:F5,3)</f>
        <v>5.5</v>
      </c>
      <c r="G9" s="69">
        <f>_xlfn.QUARTILE.INC(G3:G5,3)</f>
        <v>11.5</v>
      </c>
      <c r="J9" s="3" t="s">
        <v>339</v>
      </c>
      <c r="K9" s="11">
        <v>3</v>
      </c>
      <c r="L9" s="11">
        <v>0</v>
      </c>
      <c r="M9" s="11">
        <v>4.6669999999999998</v>
      </c>
      <c r="N9" s="11">
        <v>1.528</v>
      </c>
      <c r="O9" s="11">
        <v>0.88200000000000001</v>
      </c>
    </row>
    <row r="10" spans="1:16">
      <c r="A10" s="61"/>
      <c r="B10" s="67" t="s">
        <v>220</v>
      </c>
      <c r="C10" s="70">
        <f>COUNT(C3:C5)</f>
        <v>3</v>
      </c>
      <c r="D10" s="70">
        <f>COUNT(D3:D5)</f>
        <v>3</v>
      </c>
      <c r="E10" s="70">
        <f>COUNT(E3:E5)</f>
        <v>3</v>
      </c>
      <c r="F10" s="70">
        <f>COUNT(F3:F5)</f>
        <v>3</v>
      </c>
      <c r="G10" s="70">
        <f>COUNT(G3:G5)</f>
        <v>3</v>
      </c>
      <c r="J10" s="3" t="s">
        <v>340</v>
      </c>
      <c r="K10" s="11">
        <v>3</v>
      </c>
      <c r="L10" s="11">
        <v>0</v>
      </c>
      <c r="M10" s="11">
        <v>13.667</v>
      </c>
      <c r="N10" s="11">
        <v>1.528</v>
      </c>
      <c r="O10" s="11">
        <v>0.88200000000000001</v>
      </c>
    </row>
    <row r="11" spans="1:16">
      <c r="A11" s="61"/>
      <c r="B11" s="12"/>
      <c r="C11" s="72"/>
      <c r="D11" s="72"/>
      <c r="E11" s="72"/>
      <c r="F11" s="72"/>
      <c r="G11" s="72"/>
      <c r="J11" s="3" t="s">
        <v>341</v>
      </c>
      <c r="K11" s="11">
        <v>3</v>
      </c>
      <c r="L11" s="11">
        <v>0</v>
      </c>
      <c r="M11" s="11">
        <v>5</v>
      </c>
      <c r="N11" s="11">
        <v>1</v>
      </c>
      <c r="O11" s="11">
        <v>0.57699999999999996</v>
      </c>
      <c r="P11" s="127" t="s">
        <v>306</v>
      </c>
    </row>
    <row r="12" spans="1:16">
      <c r="A12" s="61"/>
      <c r="B12" s="12"/>
      <c r="C12" s="72"/>
      <c r="D12" s="72"/>
      <c r="E12" s="72"/>
      <c r="F12" s="72"/>
      <c r="G12" s="72"/>
      <c r="J12" s="3" t="s">
        <v>342</v>
      </c>
      <c r="K12" s="11">
        <v>3</v>
      </c>
      <c r="L12" s="11">
        <v>0</v>
      </c>
      <c r="M12" s="11">
        <v>11</v>
      </c>
      <c r="N12" s="11">
        <v>1</v>
      </c>
      <c r="O12" s="11">
        <v>0.57699999999999996</v>
      </c>
      <c r="P12" s="127" t="s">
        <v>306</v>
      </c>
    </row>
    <row r="13" spans="1:16" ht="16.2">
      <c r="A13" s="157" t="s">
        <v>343</v>
      </c>
      <c r="B13" s="172"/>
      <c r="C13" s="142"/>
      <c r="D13" s="142"/>
      <c r="E13" s="142"/>
      <c r="F13" s="142"/>
      <c r="G13" s="144"/>
    </row>
    <row r="14" spans="1:16">
      <c r="A14" s="75"/>
      <c r="B14" s="101" t="s">
        <v>296</v>
      </c>
      <c r="C14" s="76" t="s">
        <v>1</v>
      </c>
      <c r="D14" s="76" t="s">
        <v>3</v>
      </c>
      <c r="E14" s="76" t="s">
        <v>5</v>
      </c>
      <c r="F14" s="76" t="s">
        <v>7</v>
      </c>
      <c r="G14" s="76" t="s">
        <v>9</v>
      </c>
      <c r="J14" s="3" t="s">
        <v>83</v>
      </c>
      <c r="K14" s="11" t="s">
        <v>84</v>
      </c>
      <c r="L14" s="11" t="s">
        <v>85</v>
      </c>
      <c r="M14" s="11" t="s">
        <v>86</v>
      </c>
      <c r="N14" s="11" t="s">
        <v>87</v>
      </c>
      <c r="O14" s="11" t="s">
        <v>88</v>
      </c>
    </row>
    <row r="15" spans="1:16">
      <c r="A15" s="61"/>
      <c r="B15" s="71">
        <v>1</v>
      </c>
      <c r="C15" s="68">
        <v>9291.0887999999995</v>
      </c>
      <c r="D15" s="68">
        <v>2933.1656000000003</v>
      </c>
      <c r="E15" s="68">
        <v>7783.54</v>
      </c>
      <c r="F15" s="68">
        <v>3981.8952000000004</v>
      </c>
      <c r="G15" s="68">
        <v>8807.69</v>
      </c>
      <c r="J15" s="3" t="s">
        <v>102</v>
      </c>
      <c r="K15" s="11">
        <v>4</v>
      </c>
      <c r="L15" s="11">
        <v>182.4</v>
      </c>
      <c r="M15" s="11">
        <v>45.6</v>
      </c>
      <c r="N15" s="11">
        <v>32.570999999999998</v>
      </c>
      <c r="O15" s="11" t="s">
        <v>90</v>
      </c>
    </row>
    <row r="16" spans="1:16">
      <c r="A16" s="61"/>
      <c r="B16" s="71">
        <v>2</v>
      </c>
      <c r="C16" s="68">
        <v>9291.0887999999995</v>
      </c>
      <c r="D16" s="68">
        <v>3408.3712</v>
      </c>
      <c r="E16" s="68">
        <v>5264.1310000000003</v>
      </c>
      <c r="F16" s="68">
        <v>3609.1046000000001</v>
      </c>
      <c r="G16" s="68">
        <v>6693.8444</v>
      </c>
      <c r="J16" s="3" t="s">
        <v>95</v>
      </c>
      <c r="K16" s="11">
        <v>10</v>
      </c>
      <c r="L16" s="11">
        <v>14</v>
      </c>
      <c r="M16" s="11">
        <v>1.4</v>
      </c>
    </row>
    <row r="17" spans="1:16">
      <c r="A17" s="61"/>
      <c r="B17" s="71">
        <v>3</v>
      </c>
      <c r="C17" s="68">
        <v>9921.9652000000024</v>
      </c>
      <c r="D17" s="68">
        <v>3322.3426000000004</v>
      </c>
      <c r="E17" s="68">
        <v>5997.4224000000004</v>
      </c>
      <c r="F17" s="68">
        <v>3490.3032000000003</v>
      </c>
      <c r="G17" s="68">
        <v>7599.1930000000002</v>
      </c>
      <c r="J17" s="3" t="s">
        <v>97</v>
      </c>
      <c r="K17" s="11">
        <v>14</v>
      </c>
      <c r="L17" s="11">
        <v>196.4</v>
      </c>
    </row>
    <row r="18" spans="1:16">
      <c r="B18" s="10" t="s">
        <v>333</v>
      </c>
      <c r="C18" s="10" t="s">
        <v>334</v>
      </c>
      <c r="D18" s="10" t="s">
        <v>64</v>
      </c>
      <c r="E18" s="10" t="s">
        <v>64</v>
      </c>
      <c r="F18" s="10" t="s">
        <v>64</v>
      </c>
      <c r="G18" s="10" t="s">
        <v>64</v>
      </c>
    </row>
    <row r="19" spans="1:16">
      <c r="A19" s="61"/>
      <c r="B19" s="67" t="s">
        <v>335</v>
      </c>
      <c r="C19" s="70">
        <f>MEDIAN(C15:C17)</f>
        <v>9291.0887999999995</v>
      </c>
      <c r="D19" s="70">
        <f>MEDIAN(D15:D17)</f>
        <v>3322.3426000000004</v>
      </c>
      <c r="E19" s="70">
        <f>MEDIAN(E15:E17)</f>
        <v>5997.4224000000004</v>
      </c>
      <c r="F19" s="70">
        <f>MEDIAN(F15:F17)</f>
        <v>3609.1046000000001</v>
      </c>
      <c r="G19" s="70">
        <f>MEDIAN(G15:G17)</f>
        <v>7599.1930000000002</v>
      </c>
      <c r="J19" s="3" t="s">
        <v>109</v>
      </c>
    </row>
    <row r="20" spans="1:16">
      <c r="A20" s="61"/>
      <c r="B20" s="67" t="s">
        <v>336</v>
      </c>
      <c r="C20" s="70">
        <f>_xlfn.QUARTILE.INC(C15:C17,1)</f>
        <v>9291.0887999999995</v>
      </c>
      <c r="D20" s="70">
        <f>_xlfn.QUARTILE.INC(D15:D17,1)</f>
        <v>3127.7541000000001</v>
      </c>
      <c r="E20" s="70">
        <f>_xlfn.QUARTILE.INC(E15:E17,1)</f>
        <v>5630.7767000000003</v>
      </c>
      <c r="F20" s="70">
        <f>_xlfn.QUARTILE.INC(F15:F17,1)</f>
        <v>3549.7039000000004</v>
      </c>
      <c r="G20" s="70">
        <f>_xlfn.QUARTILE.INC(G15:G17,1)</f>
        <v>7146.5187000000005</v>
      </c>
      <c r="J20" s="3" t="s">
        <v>110</v>
      </c>
    </row>
    <row r="21" spans="1:16">
      <c r="A21" s="61"/>
      <c r="B21" s="67" t="s">
        <v>338</v>
      </c>
      <c r="C21" s="70">
        <f>_xlfn.QUARTILE.INC(C15:C17,3)</f>
        <v>9606.5270000000019</v>
      </c>
      <c r="D21" s="70">
        <f>_xlfn.QUARTILE.INC(D15:D17,3)</f>
        <v>3365.3569000000002</v>
      </c>
      <c r="E21" s="70">
        <f>_xlfn.QUARTILE.INC(E15:E17,3)</f>
        <v>6890.4812000000002</v>
      </c>
      <c r="F21" s="70">
        <f>_xlfn.QUARTILE.INC(F15:F17,3)</f>
        <v>3795.4999000000003</v>
      </c>
      <c r="G21" s="70">
        <f>_xlfn.QUARTILE.INC(G15:G17,3)</f>
        <v>8203.4415000000008</v>
      </c>
      <c r="J21" s="3" t="s">
        <v>112</v>
      </c>
    </row>
    <row r="22" spans="1:16">
      <c r="B22" s="67" t="s">
        <v>220</v>
      </c>
      <c r="C22" s="70">
        <f>COUNT(C15:C17)</f>
        <v>3</v>
      </c>
      <c r="D22" s="70">
        <f>COUNT(D15:D17)</f>
        <v>3</v>
      </c>
      <c r="E22" s="70">
        <f>COUNT(E15:E17)</f>
        <v>3</v>
      </c>
      <c r="F22" s="70">
        <f>COUNT(F15:F17)</f>
        <v>3</v>
      </c>
      <c r="G22" s="70">
        <f>COUNT(G15:G17)</f>
        <v>3</v>
      </c>
      <c r="J22" s="3" t="s">
        <v>344</v>
      </c>
    </row>
    <row r="23" spans="1:16">
      <c r="A23" s="4"/>
      <c r="B23" s="12"/>
      <c r="C23" s="99"/>
      <c r="D23" s="99"/>
      <c r="E23" s="99"/>
      <c r="F23" s="99"/>
      <c r="G23" s="99"/>
    </row>
    <row r="24" spans="1:16">
      <c r="A24" s="4"/>
      <c r="B24" s="12"/>
      <c r="C24" s="99"/>
      <c r="D24" s="99"/>
      <c r="E24" s="99"/>
      <c r="F24" s="99"/>
      <c r="G24" s="99"/>
      <c r="J24" s="3" t="s">
        <v>115</v>
      </c>
      <c r="K24" s="11" t="s">
        <v>116</v>
      </c>
      <c r="L24" s="11" t="s">
        <v>117</v>
      </c>
      <c r="M24" s="11" t="s">
        <v>118</v>
      </c>
      <c r="N24" s="11" t="s">
        <v>119</v>
      </c>
    </row>
    <row r="25" spans="1:16">
      <c r="A25" s="4"/>
      <c r="B25" s="12"/>
      <c r="C25" s="4"/>
      <c r="D25" s="73"/>
      <c r="E25" s="73"/>
      <c r="F25" s="73"/>
      <c r="G25" s="73"/>
      <c r="J25" s="62" t="s">
        <v>345</v>
      </c>
      <c r="K25" s="63">
        <v>9</v>
      </c>
      <c r="L25" s="63">
        <v>9.3160000000000007</v>
      </c>
      <c r="M25" s="63" t="s">
        <v>90</v>
      </c>
      <c r="N25" s="63" t="s">
        <v>121</v>
      </c>
    </row>
    <row r="26" spans="1:16">
      <c r="A26" s="4"/>
      <c r="B26" s="12"/>
      <c r="C26" s="4"/>
      <c r="D26" s="4"/>
      <c r="E26" s="12"/>
      <c r="F26" s="4"/>
      <c r="G26" s="4"/>
      <c r="J26" s="3" t="s">
        <v>346</v>
      </c>
      <c r="K26" s="11">
        <v>8.6669999999999998</v>
      </c>
      <c r="L26" s="11">
        <v>8.9710000000000001</v>
      </c>
      <c r="M26" s="11" t="s">
        <v>90</v>
      </c>
      <c r="N26" s="11" t="s">
        <v>121</v>
      </c>
    </row>
    <row r="27" spans="1:16">
      <c r="A27" s="4"/>
      <c r="B27" s="12"/>
      <c r="C27" s="4"/>
      <c r="D27" s="4"/>
      <c r="E27" s="4"/>
      <c r="F27" s="4"/>
      <c r="G27" s="12"/>
      <c r="J27" s="171" t="s">
        <v>347</v>
      </c>
      <c r="K27" s="159">
        <v>4</v>
      </c>
      <c r="L27" s="159">
        <v>4.1399999999999997</v>
      </c>
      <c r="M27" s="159">
        <v>0.02</v>
      </c>
      <c r="N27" s="159" t="s">
        <v>121</v>
      </c>
    </row>
    <row r="28" spans="1:16">
      <c r="A28" s="4"/>
      <c r="B28" s="4"/>
      <c r="C28" s="4"/>
      <c r="D28" s="4"/>
      <c r="E28" s="4"/>
      <c r="F28" s="4"/>
      <c r="G28" s="4"/>
      <c r="J28" s="3" t="s">
        <v>348</v>
      </c>
      <c r="K28" s="11">
        <v>2.6669999999999998</v>
      </c>
      <c r="L28" s="11">
        <v>2.76</v>
      </c>
      <c r="M28" s="11">
        <v>0.20100000000000001</v>
      </c>
      <c r="N28" s="11" t="s">
        <v>125</v>
      </c>
    </row>
    <row r="29" spans="1:16">
      <c r="J29" s="3" t="s">
        <v>349</v>
      </c>
      <c r="K29" s="11">
        <v>6.3330000000000002</v>
      </c>
      <c r="L29" s="11">
        <v>6.556</v>
      </c>
      <c r="M29" s="11" t="s">
        <v>90</v>
      </c>
      <c r="N29" s="11" t="s">
        <v>121</v>
      </c>
    </row>
    <row r="30" spans="1:16">
      <c r="J30" s="62" t="s">
        <v>350</v>
      </c>
      <c r="K30" s="63">
        <v>6</v>
      </c>
      <c r="L30" s="63">
        <v>6.2110000000000003</v>
      </c>
      <c r="M30" s="63">
        <v>1E-3</v>
      </c>
      <c r="N30" s="63" t="s">
        <v>121</v>
      </c>
    </row>
    <row r="31" spans="1:16">
      <c r="J31" s="171" t="s">
        <v>351</v>
      </c>
      <c r="K31" s="159">
        <v>1.333</v>
      </c>
      <c r="L31" s="159">
        <v>1.38</v>
      </c>
      <c r="M31" s="159">
        <v>1</v>
      </c>
      <c r="N31" s="159" t="s">
        <v>125</v>
      </c>
    </row>
    <row r="32" spans="1:16">
      <c r="J32" s="64" t="s">
        <v>352</v>
      </c>
      <c r="K32" s="65">
        <v>5</v>
      </c>
      <c r="L32" s="65">
        <v>5.1749999999999998</v>
      </c>
      <c r="M32" s="65">
        <v>4.0000000000000001E-3</v>
      </c>
      <c r="N32" s="65" t="s">
        <v>121</v>
      </c>
      <c r="P32" s="127" t="s">
        <v>306</v>
      </c>
    </row>
    <row r="33" spans="10:15">
      <c r="J33" s="64" t="s">
        <v>353</v>
      </c>
      <c r="K33" s="65">
        <v>4.6669999999999998</v>
      </c>
      <c r="L33" s="65">
        <v>4.83</v>
      </c>
      <c r="M33" s="65">
        <v>7.0000000000000001E-3</v>
      </c>
      <c r="N33" s="65" t="s">
        <v>121</v>
      </c>
    </row>
    <row r="34" spans="10:15">
      <c r="J34" s="3" t="s">
        <v>354</v>
      </c>
      <c r="K34" s="11">
        <v>0.33300000000000002</v>
      </c>
      <c r="L34" s="11">
        <v>0.34499999999999997</v>
      </c>
      <c r="M34" s="11">
        <v>1</v>
      </c>
      <c r="N34" s="11" t="s">
        <v>125</v>
      </c>
    </row>
    <row r="37" spans="10:15">
      <c r="J37" s="157" t="s">
        <v>15</v>
      </c>
      <c r="K37" s="142"/>
      <c r="L37" s="142"/>
      <c r="M37" s="142"/>
      <c r="N37" s="142"/>
      <c r="O37" s="144"/>
    </row>
    <row r="38" spans="10:15">
      <c r="J38" s="3" t="s">
        <v>50</v>
      </c>
      <c r="K38" s="8" t="s">
        <v>355</v>
      </c>
    </row>
    <row r="39" spans="10:15">
      <c r="J39" s="3" t="s">
        <v>330</v>
      </c>
    </row>
    <row r="40" spans="10:15">
      <c r="J40" s="3" t="s">
        <v>63</v>
      </c>
      <c r="K40" s="11" t="s">
        <v>64</v>
      </c>
      <c r="L40" s="11" t="s">
        <v>356</v>
      </c>
    </row>
    <row r="41" spans="10:15">
      <c r="J41" s="3" t="s">
        <v>70</v>
      </c>
      <c r="K41" s="11" t="s">
        <v>64</v>
      </c>
      <c r="L41" s="11" t="s">
        <v>357</v>
      </c>
    </row>
    <row r="43" spans="10:15">
      <c r="J43" s="3" t="s">
        <v>76</v>
      </c>
      <c r="K43" s="11" t="s">
        <v>77</v>
      </c>
      <c r="L43" s="11" t="s">
        <v>78</v>
      </c>
      <c r="M43" s="11" t="s">
        <v>41</v>
      </c>
      <c r="N43" s="11" t="s">
        <v>79</v>
      </c>
      <c r="O43" s="11" t="s">
        <v>80</v>
      </c>
    </row>
    <row r="44" spans="10:15">
      <c r="J44" s="3" t="s">
        <v>358</v>
      </c>
      <c r="K44" s="11">
        <v>3</v>
      </c>
      <c r="L44" s="11">
        <v>0</v>
      </c>
      <c r="M44" s="11">
        <v>9501.3829999999998</v>
      </c>
      <c r="N44" s="11">
        <v>364.23899999999998</v>
      </c>
      <c r="O44" s="11">
        <v>210.29300000000001</v>
      </c>
    </row>
    <row r="45" spans="10:15">
      <c r="J45" s="3" t="s">
        <v>359</v>
      </c>
      <c r="K45" s="11">
        <v>3</v>
      </c>
      <c r="L45" s="11">
        <v>0</v>
      </c>
      <c r="M45" s="11">
        <v>3221.2930000000001</v>
      </c>
      <c r="N45" s="11">
        <v>253.203</v>
      </c>
      <c r="O45" s="11">
        <v>146.18700000000001</v>
      </c>
    </row>
    <row r="46" spans="10:15">
      <c r="J46" s="3" t="s">
        <v>360</v>
      </c>
      <c r="K46" s="11">
        <v>3</v>
      </c>
      <c r="L46" s="11">
        <v>0</v>
      </c>
      <c r="M46" s="11">
        <v>6348.3630000000003</v>
      </c>
      <c r="N46" s="11">
        <v>1295.8499999999999</v>
      </c>
      <c r="O46" s="11">
        <v>748.15899999999999</v>
      </c>
    </row>
    <row r="47" spans="10:15">
      <c r="J47" s="3" t="s">
        <v>361</v>
      </c>
      <c r="K47" s="11">
        <v>3</v>
      </c>
      <c r="L47" s="11">
        <v>0</v>
      </c>
      <c r="M47" s="11">
        <v>3693.7669999999998</v>
      </c>
      <c r="N47" s="11">
        <v>256.50299999999999</v>
      </c>
      <c r="O47" s="11">
        <v>148.09200000000001</v>
      </c>
    </row>
    <row r="48" spans="10:15">
      <c r="J48" s="3" t="s">
        <v>362</v>
      </c>
      <c r="K48" s="11">
        <v>3</v>
      </c>
      <c r="L48" s="11">
        <v>0</v>
      </c>
      <c r="M48" s="11">
        <v>7700.24</v>
      </c>
      <c r="N48" s="11">
        <v>1060.5419999999999</v>
      </c>
      <c r="O48" s="11">
        <v>612.30399999999997</v>
      </c>
    </row>
    <row r="50" spans="10:16">
      <c r="J50" s="3" t="s">
        <v>83</v>
      </c>
      <c r="K50" s="11" t="s">
        <v>84</v>
      </c>
      <c r="L50" s="11" t="s">
        <v>85</v>
      </c>
      <c r="M50" s="11" t="s">
        <v>86</v>
      </c>
      <c r="N50" s="11" t="s">
        <v>87</v>
      </c>
      <c r="O50" s="11" t="s">
        <v>88</v>
      </c>
    </row>
    <row r="51" spans="10:16">
      <c r="J51" s="3" t="s">
        <v>102</v>
      </c>
      <c r="K51" s="11">
        <v>4</v>
      </c>
      <c r="L51" s="11">
        <v>84805582.689999998</v>
      </c>
      <c r="M51" s="11">
        <v>21201395.671999998</v>
      </c>
      <c r="N51" s="11">
        <v>34.569000000000003</v>
      </c>
      <c r="O51" s="11" t="s">
        <v>90</v>
      </c>
    </row>
    <row r="52" spans="10:16">
      <c r="J52" s="3" t="s">
        <v>95</v>
      </c>
      <c r="K52" s="11">
        <v>10</v>
      </c>
      <c r="L52" s="11">
        <v>6133103.5999999996</v>
      </c>
      <c r="M52" s="11">
        <v>613310.36</v>
      </c>
    </row>
    <row r="53" spans="10:16">
      <c r="J53" s="3" t="s">
        <v>97</v>
      </c>
      <c r="K53" s="11">
        <v>14</v>
      </c>
      <c r="L53" s="11">
        <v>90938686.290000007</v>
      </c>
    </row>
    <row r="55" spans="10:16">
      <c r="J55" s="3" t="s">
        <v>109</v>
      </c>
      <c r="P55" s="127" t="s">
        <v>306</v>
      </c>
    </row>
    <row r="56" spans="10:16">
      <c r="J56" s="3" t="s">
        <v>110</v>
      </c>
    </row>
    <row r="57" spans="10:16">
      <c r="J57" s="3" t="s">
        <v>112</v>
      </c>
    </row>
    <row r="58" spans="10:16">
      <c r="J58" s="3" t="s">
        <v>344</v>
      </c>
    </row>
    <row r="59" spans="10:16">
      <c r="P59" s="127" t="s">
        <v>306</v>
      </c>
    </row>
    <row r="60" spans="10:16">
      <c r="J60" s="3" t="s">
        <v>115</v>
      </c>
      <c r="K60" s="11" t="s">
        <v>116</v>
      </c>
      <c r="L60" s="11" t="s">
        <v>117</v>
      </c>
      <c r="M60" s="11" t="s">
        <v>118</v>
      </c>
      <c r="N60" s="11" t="s">
        <v>119</v>
      </c>
      <c r="P60" s="127" t="s">
        <v>306</v>
      </c>
    </row>
    <row r="61" spans="10:16">
      <c r="J61" s="64" t="s">
        <v>363</v>
      </c>
      <c r="K61" s="65">
        <v>6280.09</v>
      </c>
      <c r="L61" s="65">
        <v>9.8209999999999997</v>
      </c>
      <c r="M61" s="65" t="s">
        <v>90</v>
      </c>
      <c r="N61" s="65" t="s">
        <v>121</v>
      </c>
    </row>
    <row r="62" spans="10:16">
      <c r="J62" s="64" t="s">
        <v>364</v>
      </c>
      <c r="K62" s="65">
        <v>5807.6170000000002</v>
      </c>
      <c r="L62" s="65">
        <v>9.0820000000000007</v>
      </c>
      <c r="M62" s="65" t="s">
        <v>90</v>
      </c>
      <c r="N62" s="65" t="s">
        <v>121</v>
      </c>
    </row>
    <row r="63" spans="10:16">
      <c r="J63" s="171" t="s">
        <v>365</v>
      </c>
      <c r="K63" s="159">
        <v>3153.02</v>
      </c>
      <c r="L63" s="159">
        <v>4.931</v>
      </c>
      <c r="M63" s="159">
        <v>6.0000000000000001E-3</v>
      </c>
      <c r="N63" s="159" t="s">
        <v>121</v>
      </c>
    </row>
    <row r="64" spans="10:16">
      <c r="J64" s="171" t="s">
        <v>366</v>
      </c>
      <c r="K64" s="159">
        <v>1801.143</v>
      </c>
      <c r="L64" s="159">
        <v>2.8170000000000002</v>
      </c>
      <c r="M64" s="159">
        <v>0.183</v>
      </c>
      <c r="N64" s="159" t="s">
        <v>125</v>
      </c>
    </row>
    <row r="65" spans="10:16">
      <c r="J65" s="3" t="s">
        <v>367</v>
      </c>
      <c r="K65" s="11">
        <v>4478.9470000000001</v>
      </c>
      <c r="L65" s="11">
        <v>7.0049999999999999</v>
      </c>
      <c r="M65" s="11" t="s">
        <v>90</v>
      </c>
      <c r="N65" s="11" t="s">
        <v>121</v>
      </c>
    </row>
    <row r="66" spans="10:16">
      <c r="J66" s="62" t="s">
        <v>368</v>
      </c>
      <c r="K66" s="63">
        <v>4006.473</v>
      </c>
      <c r="L66" s="63">
        <v>6.266</v>
      </c>
      <c r="M66" s="63" t="s">
        <v>90</v>
      </c>
      <c r="N66" s="63" t="s">
        <v>121</v>
      </c>
    </row>
    <row r="67" spans="10:16">
      <c r="J67" s="3" t="s">
        <v>369</v>
      </c>
      <c r="K67" s="11">
        <v>1351.877</v>
      </c>
      <c r="L67" s="11">
        <v>2.1139999999999999</v>
      </c>
      <c r="M67" s="11">
        <v>0.60599999999999998</v>
      </c>
      <c r="N67" s="11" t="s">
        <v>125</v>
      </c>
    </row>
    <row r="68" spans="10:16">
      <c r="J68" s="62" t="s">
        <v>370</v>
      </c>
      <c r="K68" s="63">
        <v>3127.07</v>
      </c>
      <c r="L68" s="63">
        <v>4.8899999999999997</v>
      </c>
      <c r="M68" s="63">
        <v>6.0000000000000001E-3</v>
      </c>
      <c r="N68" s="63" t="s">
        <v>121</v>
      </c>
    </row>
    <row r="69" spans="10:16">
      <c r="J69" s="3" t="s">
        <v>371</v>
      </c>
      <c r="K69" s="11">
        <v>2654.5970000000002</v>
      </c>
      <c r="L69" s="11">
        <v>4.1509999999999998</v>
      </c>
      <c r="M69" s="11">
        <v>0.02</v>
      </c>
      <c r="N69" s="11" t="s">
        <v>121</v>
      </c>
    </row>
    <row r="70" spans="10:16">
      <c r="J70" s="3" t="s">
        <v>372</v>
      </c>
      <c r="K70" s="11">
        <v>472.47300000000001</v>
      </c>
      <c r="L70" s="11">
        <v>0.73899999999999999</v>
      </c>
      <c r="M70" s="11">
        <v>1</v>
      </c>
      <c r="N70" s="11" t="s">
        <v>125</v>
      </c>
    </row>
    <row r="80" spans="10:16">
      <c r="P80" s="127" t="s">
        <v>306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3"/>
  <sheetViews>
    <sheetView zoomScale="42" zoomScaleNormal="40" workbookViewId="0">
      <selection activeCell="M45" sqref="M45"/>
    </sheetView>
  </sheetViews>
  <sheetFormatPr defaultRowHeight="14.4"/>
  <cols>
    <col min="1" max="1" width="29.109375" customWidth="1"/>
    <col min="2" max="2" width="11.77734375" bestFit="1" customWidth="1"/>
    <col min="3" max="3" width="12.77734375" bestFit="1" customWidth="1"/>
    <col min="4" max="4" width="13" bestFit="1" customWidth="1"/>
    <col min="5" max="7" width="12.77734375" bestFit="1" customWidth="1"/>
    <col min="8" max="8" width="13" bestFit="1" customWidth="1"/>
    <col min="9" max="11" width="12.77734375" bestFit="1" customWidth="1"/>
    <col min="12" max="12" width="4.77734375" customWidth="1"/>
    <col min="13" max="14" width="7.77734375" customWidth="1"/>
    <col min="15" max="15" width="8.88671875" customWidth="1"/>
    <col min="16" max="17" width="6.21875" customWidth="1"/>
    <col min="18" max="18" width="12.109375" customWidth="1"/>
    <col min="19" max="20" width="8.109375" customWidth="1"/>
    <col min="21" max="21" width="14.88671875" customWidth="1"/>
    <col min="22" max="23" width="8.109375" customWidth="1"/>
    <col min="24" max="24" width="3.6640625" style="4" customWidth="1"/>
    <col min="25" max="25" width="32.77734375" customWidth="1"/>
    <col min="26" max="26" width="15.109375" style="10" customWidth="1"/>
    <col min="27" max="27" width="10.88671875" style="10" customWidth="1"/>
    <col min="28" max="28" width="8.88671875" style="10"/>
    <col min="29" max="29" width="10.77734375" style="10" bestFit="1" customWidth="1"/>
    <col min="30" max="30" width="8.88671875" style="10"/>
    <col min="32" max="32" width="32.77734375" customWidth="1"/>
    <col min="33" max="33" width="15.109375" style="10" customWidth="1"/>
    <col min="34" max="34" width="10.88671875" style="10" customWidth="1"/>
    <col min="35" max="35" width="8.88671875" style="10"/>
    <col min="36" max="36" width="10.77734375" style="10" bestFit="1" customWidth="1"/>
    <col min="37" max="37" width="8.88671875" style="10"/>
  </cols>
  <sheetData>
    <row r="1" spans="1:37">
      <c r="A1" s="128" t="s">
        <v>290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M1" s="155" t="s">
        <v>373</v>
      </c>
      <c r="N1" s="241"/>
      <c r="O1" s="241"/>
      <c r="P1" s="241"/>
      <c r="Q1" s="241"/>
      <c r="R1" s="241"/>
      <c r="S1" s="241"/>
      <c r="T1" s="241"/>
      <c r="U1" s="241"/>
      <c r="V1" s="241"/>
      <c r="W1" s="242"/>
      <c r="X1" s="77"/>
      <c r="Y1" s="157" t="s">
        <v>374</v>
      </c>
      <c r="Z1" s="142"/>
      <c r="AA1" s="142"/>
      <c r="AB1" s="142"/>
      <c r="AC1" s="142"/>
      <c r="AD1" s="144"/>
      <c r="AF1" s="157" t="s">
        <v>375</v>
      </c>
      <c r="AG1" s="142"/>
      <c r="AH1" s="142"/>
      <c r="AI1" s="142"/>
      <c r="AJ1" s="142"/>
      <c r="AK1" s="144"/>
    </row>
    <row r="2" spans="1:37">
      <c r="A2" s="2"/>
      <c r="B2" s="378" t="s">
        <v>376</v>
      </c>
      <c r="C2" s="379"/>
      <c r="D2" s="379"/>
      <c r="E2" s="379"/>
      <c r="F2" s="380"/>
      <c r="G2" s="379" t="s">
        <v>377</v>
      </c>
      <c r="H2" s="379"/>
      <c r="I2" s="379"/>
      <c r="J2" s="379"/>
      <c r="K2" s="380"/>
      <c r="L2" s="99"/>
      <c r="M2" s="237" t="s">
        <v>44</v>
      </c>
      <c r="N2" s="167" t="s">
        <v>376</v>
      </c>
      <c r="P2" s="237" t="s">
        <v>44</v>
      </c>
      <c r="Q2" s="167" t="s">
        <v>376</v>
      </c>
      <c r="R2" s="236"/>
      <c r="S2" s="239" t="s">
        <v>44</v>
      </c>
      <c r="T2" s="240" t="s">
        <v>377</v>
      </c>
      <c r="U2" s="236"/>
      <c r="V2" s="239" t="s">
        <v>44</v>
      </c>
      <c r="W2" s="240" t="s">
        <v>377</v>
      </c>
      <c r="X2" s="236"/>
      <c r="Y2" s="4" t="s">
        <v>50</v>
      </c>
      <c r="Z2" s="253" t="s">
        <v>378</v>
      </c>
      <c r="AA2" s="12"/>
      <c r="AB2" s="12"/>
      <c r="AC2" s="12"/>
      <c r="AD2" s="12"/>
      <c r="AE2" s="12"/>
      <c r="AF2" t="s">
        <v>50</v>
      </c>
      <c r="AG2" s="7" t="s">
        <v>379</v>
      </c>
    </row>
    <row r="3" spans="1:37">
      <c r="B3" s="80" t="s">
        <v>1</v>
      </c>
      <c r="C3" s="381" t="s">
        <v>3</v>
      </c>
      <c r="D3" s="382"/>
      <c r="E3" s="383" t="s">
        <v>7</v>
      </c>
      <c r="F3" s="384"/>
      <c r="G3" s="279" t="s">
        <v>1</v>
      </c>
      <c r="H3" s="385" t="s">
        <v>3</v>
      </c>
      <c r="I3" s="386"/>
      <c r="J3" s="387" t="s">
        <v>7</v>
      </c>
      <c r="K3" s="388"/>
      <c r="L3" s="12"/>
      <c r="M3" s="253" t="s">
        <v>1</v>
      </c>
      <c r="N3" s="4">
        <v>91.6</v>
      </c>
      <c r="P3" s="253" t="s">
        <v>1</v>
      </c>
      <c r="Q3" s="4">
        <v>91.6</v>
      </c>
      <c r="R3" s="12"/>
      <c r="S3" s="253" t="s">
        <v>1</v>
      </c>
      <c r="T3" s="77">
        <v>7.568403064</v>
      </c>
      <c r="U3" s="12"/>
      <c r="V3" s="253" t="s">
        <v>1</v>
      </c>
      <c r="W3" s="77">
        <v>7.568403064</v>
      </c>
      <c r="X3" s="12"/>
      <c r="Y3" s="4" t="s">
        <v>380</v>
      </c>
      <c r="Z3" s="12"/>
      <c r="AA3" s="12"/>
      <c r="AB3" s="12"/>
      <c r="AC3" s="12"/>
      <c r="AD3" s="12"/>
      <c r="AE3" s="12"/>
      <c r="AF3" t="s">
        <v>380</v>
      </c>
    </row>
    <row r="4" spans="1:37" ht="28.8">
      <c r="A4" s="81" t="s">
        <v>381</v>
      </c>
      <c r="B4" s="81"/>
      <c r="C4" s="254" t="s">
        <v>382</v>
      </c>
      <c r="D4" s="254" t="s">
        <v>383</v>
      </c>
      <c r="E4" s="254" t="s">
        <v>384</v>
      </c>
      <c r="F4" s="254" t="s">
        <v>385</v>
      </c>
      <c r="G4" s="100"/>
      <c r="H4" s="254" t="s">
        <v>382</v>
      </c>
      <c r="I4" s="254" t="s">
        <v>383</v>
      </c>
      <c r="J4" s="254" t="s">
        <v>384</v>
      </c>
      <c r="K4" s="254" t="s">
        <v>385</v>
      </c>
      <c r="L4" s="77"/>
      <c r="M4" s="253" t="s">
        <v>1</v>
      </c>
      <c r="N4" s="4">
        <v>93.1</v>
      </c>
      <c r="P4" s="253" t="s">
        <v>1</v>
      </c>
      <c r="Q4" s="4">
        <v>93.1</v>
      </c>
      <c r="R4" s="12"/>
      <c r="S4" s="253" t="s">
        <v>1</v>
      </c>
      <c r="T4" s="77">
        <v>7.4290149029999997</v>
      </c>
      <c r="U4" s="12"/>
      <c r="V4" s="253" t="s">
        <v>1</v>
      </c>
      <c r="W4" s="77">
        <v>7.4290149029999997</v>
      </c>
      <c r="X4" s="77"/>
      <c r="Y4" s="4" t="s">
        <v>386</v>
      </c>
      <c r="Z4" s="12"/>
      <c r="AA4" s="12"/>
      <c r="AB4" s="12"/>
      <c r="AC4" s="12"/>
      <c r="AD4" s="12"/>
      <c r="AE4" s="12"/>
      <c r="AF4" t="s">
        <v>387</v>
      </c>
    </row>
    <row r="5" spans="1:37">
      <c r="A5" s="82" t="s">
        <v>388</v>
      </c>
      <c r="B5" s="87">
        <v>91.6</v>
      </c>
      <c r="C5" s="88"/>
      <c r="D5" s="88"/>
      <c r="E5" s="88"/>
      <c r="F5" s="82"/>
      <c r="G5" s="77">
        <v>7.568403064</v>
      </c>
      <c r="H5" s="2"/>
      <c r="I5" s="2"/>
      <c r="J5" s="2"/>
      <c r="K5" s="82"/>
      <c r="L5" s="77"/>
      <c r="M5" s="253" t="s">
        <v>1</v>
      </c>
      <c r="N5" s="4">
        <v>88.5</v>
      </c>
      <c r="P5" s="253" t="s">
        <v>1</v>
      </c>
      <c r="Q5" s="4">
        <v>88.5</v>
      </c>
      <c r="R5" s="12"/>
      <c r="S5" s="253" t="s">
        <v>1</v>
      </c>
      <c r="T5" s="77">
        <v>7.6639956729999996</v>
      </c>
      <c r="U5" s="12"/>
      <c r="V5" s="253" t="s">
        <v>1</v>
      </c>
      <c r="W5" s="77">
        <v>7.6639956729999996</v>
      </c>
      <c r="X5" s="77"/>
      <c r="Y5" s="4" t="s">
        <v>63</v>
      </c>
      <c r="Z5" s="12" t="s">
        <v>64</v>
      </c>
      <c r="AA5" s="12" t="s">
        <v>389</v>
      </c>
      <c r="AB5" s="12"/>
      <c r="AC5" s="12"/>
      <c r="AD5" s="12"/>
      <c r="AE5" s="12"/>
      <c r="AF5" t="s">
        <v>63</v>
      </c>
      <c r="AG5" s="10" t="s">
        <v>64</v>
      </c>
      <c r="AH5" s="10" t="s">
        <v>390</v>
      </c>
    </row>
    <row r="6" spans="1:37">
      <c r="A6" s="83" t="s">
        <v>391</v>
      </c>
      <c r="B6" s="89">
        <v>93.1</v>
      </c>
      <c r="C6" s="2"/>
      <c r="D6" s="2"/>
      <c r="E6" s="2"/>
      <c r="F6" s="84"/>
      <c r="G6" s="77">
        <v>7.4290149029999997</v>
      </c>
      <c r="H6" s="2"/>
      <c r="I6" s="2"/>
      <c r="J6" s="2"/>
      <c r="K6" s="84"/>
      <c r="L6" s="77"/>
      <c r="M6" s="253" t="s">
        <v>1</v>
      </c>
      <c r="N6" s="4">
        <v>101.3</v>
      </c>
      <c r="P6" s="253" t="s">
        <v>1</v>
      </c>
      <c r="Q6" s="4">
        <v>101.3</v>
      </c>
      <c r="R6" s="12"/>
      <c r="S6" s="253" t="s">
        <v>1</v>
      </c>
      <c r="T6" s="77">
        <v>7.451097861</v>
      </c>
      <c r="U6" s="12"/>
      <c r="V6" s="253" t="s">
        <v>1</v>
      </c>
      <c r="W6" s="77">
        <v>7.451097861</v>
      </c>
      <c r="X6" s="77"/>
      <c r="Y6" s="4" t="s">
        <v>70</v>
      </c>
      <c r="Z6" s="12" t="s">
        <v>64</v>
      </c>
      <c r="AA6" s="12" t="s">
        <v>392</v>
      </c>
      <c r="AB6" s="12"/>
      <c r="AC6" s="12"/>
      <c r="AD6" s="12"/>
      <c r="AE6" s="12"/>
      <c r="AF6" t="s">
        <v>70</v>
      </c>
      <c r="AG6" s="10" t="s">
        <v>64</v>
      </c>
      <c r="AH6" s="10" t="s">
        <v>393</v>
      </c>
    </row>
    <row r="7" spans="1:37">
      <c r="A7" s="84" t="s">
        <v>394</v>
      </c>
      <c r="B7" s="89">
        <v>88.5</v>
      </c>
      <c r="C7" s="2"/>
      <c r="D7" s="2"/>
      <c r="E7" s="2"/>
      <c r="F7" s="84"/>
      <c r="G7" s="77">
        <v>7.6639956729999996</v>
      </c>
      <c r="H7" s="2"/>
      <c r="I7" s="2"/>
      <c r="J7" s="2"/>
      <c r="K7" s="84"/>
      <c r="L7" s="77"/>
      <c r="M7" s="253" t="s">
        <v>1</v>
      </c>
      <c r="N7" s="4">
        <v>103.5</v>
      </c>
      <c r="P7" s="253" t="s">
        <v>1</v>
      </c>
      <c r="Q7" s="4">
        <v>103.5</v>
      </c>
      <c r="R7" s="12"/>
      <c r="S7" s="253" t="s">
        <v>1</v>
      </c>
      <c r="T7" s="77">
        <v>7.4718712749999998</v>
      </c>
      <c r="U7" s="12"/>
      <c r="V7" s="253" t="s">
        <v>1</v>
      </c>
      <c r="W7" s="77">
        <v>7.4718712749999998</v>
      </c>
      <c r="X7" s="77"/>
      <c r="Y7" s="4"/>
      <c r="Z7" s="12"/>
      <c r="AA7" s="12"/>
      <c r="AB7" s="12"/>
      <c r="AC7" s="12"/>
      <c r="AD7" s="12"/>
      <c r="AE7" s="12"/>
    </row>
    <row r="8" spans="1:37">
      <c r="A8" s="84" t="s">
        <v>395</v>
      </c>
      <c r="B8" s="89">
        <v>101.3</v>
      </c>
      <c r="C8" s="2"/>
      <c r="D8" s="2"/>
      <c r="E8" s="2"/>
      <c r="F8" s="84"/>
      <c r="G8" s="77">
        <v>7.451097861</v>
      </c>
      <c r="H8" s="2"/>
      <c r="I8" s="2"/>
      <c r="J8" s="2"/>
      <c r="K8" s="84"/>
      <c r="L8" s="77"/>
      <c r="M8" s="253" t="s">
        <v>3</v>
      </c>
      <c r="N8" s="4">
        <v>-5.5</v>
      </c>
      <c r="P8" s="238" t="s">
        <v>5</v>
      </c>
      <c r="Q8" s="4">
        <v>65.599999999999994</v>
      </c>
      <c r="R8" s="12"/>
      <c r="S8" s="253" t="s">
        <v>3</v>
      </c>
      <c r="T8" s="77">
        <v>7.1986169350000004</v>
      </c>
      <c r="U8" s="12"/>
      <c r="V8" s="238" t="s">
        <v>5</v>
      </c>
      <c r="W8" s="77">
        <v>7.4311307490000003</v>
      </c>
      <c r="X8" s="77"/>
      <c r="Y8" s="4" t="s">
        <v>76</v>
      </c>
      <c r="Z8" s="12" t="s">
        <v>77</v>
      </c>
      <c r="AA8" s="12" t="s">
        <v>78</v>
      </c>
      <c r="AB8" s="12" t="s">
        <v>41</v>
      </c>
      <c r="AC8" s="12" t="s">
        <v>79</v>
      </c>
      <c r="AD8" s="12" t="s">
        <v>80</v>
      </c>
      <c r="AE8" s="12"/>
      <c r="AF8" t="s">
        <v>76</v>
      </c>
      <c r="AG8" s="10" t="s">
        <v>77</v>
      </c>
      <c r="AH8" s="10" t="s">
        <v>78</v>
      </c>
      <c r="AI8" s="10" t="s">
        <v>41</v>
      </c>
      <c r="AJ8" s="10" t="s">
        <v>79</v>
      </c>
      <c r="AK8" s="10" t="s">
        <v>80</v>
      </c>
    </row>
    <row r="9" spans="1:37">
      <c r="A9" s="84" t="s">
        <v>396</v>
      </c>
      <c r="B9" s="89">
        <v>103.5</v>
      </c>
      <c r="C9" s="2"/>
      <c r="D9" s="2"/>
      <c r="E9" s="2"/>
      <c r="F9" s="84"/>
      <c r="G9" s="77">
        <v>7.4718712749999998</v>
      </c>
      <c r="H9" s="2"/>
      <c r="I9" s="2"/>
      <c r="J9" s="2"/>
      <c r="K9" s="84"/>
      <c r="L9" s="77"/>
      <c r="M9" s="253" t="s">
        <v>3</v>
      </c>
      <c r="N9" s="4">
        <v>-11.9</v>
      </c>
      <c r="P9" s="238" t="s">
        <v>5</v>
      </c>
      <c r="Q9" s="4">
        <v>40.299999999999997</v>
      </c>
      <c r="R9" s="12"/>
      <c r="S9" s="253" t="s">
        <v>3</v>
      </c>
      <c r="T9" s="77">
        <v>7.0682825649999996</v>
      </c>
      <c r="U9" s="12"/>
      <c r="V9" s="238" t="s">
        <v>5</v>
      </c>
      <c r="W9" s="77">
        <v>7.0614334469999998</v>
      </c>
      <c r="X9" s="77"/>
      <c r="Y9" s="4" t="s">
        <v>1</v>
      </c>
      <c r="Z9" s="12">
        <v>5</v>
      </c>
      <c r="AA9" s="12">
        <v>0</v>
      </c>
      <c r="AB9" s="12">
        <v>95.6</v>
      </c>
      <c r="AC9" s="12">
        <v>6.4720000000000004</v>
      </c>
      <c r="AD9" s="12">
        <v>2.8940000000000001</v>
      </c>
      <c r="AE9" s="12"/>
      <c r="AF9" t="s">
        <v>1</v>
      </c>
      <c r="AG9" s="10">
        <v>5</v>
      </c>
      <c r="AH9" s="10">
        <v>0</v>
      </c>
      <c r="AI9" s="10">
        <v>7.5170000000000003</v>
      </c>
      <c r="AJ9" s="10">
        <v>9.7900000000000001E-2</v>
      </c>
      <c r="AK9" s="10">
        <v>4.3799999999999999E-2</v>
      </c>
    </row>
    <row r="10" spans="1:37">
      <c r="A10" s="83" t="s">
        <v>397</v>
      </c>
      <c r="B10" s="90"/>
      <c r="C10" s="4">
        <v>-5.5</v>
      </c>
      <c r="D10" s="4">
        <v>65.599999999999994</v>
      </c>
      <c r="E10" s="2"/>
      <c r="F10" s="84"/>
      <c r="G10" s="2"/>
      <c r="H10" s="77">
        <v>7.1986169350000004</v>
      </c>
      <c r="I10" s="77">
        <v>7.4311307490000003</v>
      </c>
      <c r="J10" s="2"/>
      <c r="K10" s="84"/>
      <c r="L10" s="77"/>
      <c r="M10" s="253" t="s">
        <v>3</v>
      </c>
      <c r="N10" s="4">
        <v>-4.5</v>
      </c>
      <c r="P10" s="238" t="s">
        <v>5</v>
      </c>
      <c r="Q10" s="4">
        <v>78.7</v>
      </c>
      <c r="R10" s="12"/>
      <c r="S10" s="253" t="s">
        <v>3</v>
      </c>
      <c r="T10" s="77">
        <v>6.9432333000000002</v>
      </c>
      <c r="U10" s="12"/>
      <c r="V10" s="238" t="s">
        <v>5</v>
      </c>
      <c r="W10" s="77">
        <v>6.5711382110000001</v>
      </c>
      <c r="X10" s="77"/>
      <c r="Y10" s="4" t="s">
        <v>3</v>
      </c>
      <c r="Z10" s="12">
        <v>5</v>
      </c>
      <c r="AA10" s="12">
        <v>0</v>
      </c>
      <c r="AB10" s="198">
        <v>-5.54</v>
      </c>
      <c r="AC10" s="198">
        <v>3.7669999999999999</v>
      </c>
      <c r="AD10" s="198">
        <v>1.6850000000000001</v>
      </c>
      <c r="AE10" s="12"/>
      <c r="AF10" t="s">
        <v>3</v>
      </c>
      <c r="AG10" s="10">
        <v>5</v>
      </c>
      <c r="AH10" s="10">
        <v>0</v>
      </c>
      <c r="AI10" s="10">
        <v>7.0430000000000001</v>
      </c>
      <c r="AJ10" s="10">
        <v>0.14000000000000001</v>
      </c>
      <c r="AK10" s="10">
        <v>6.2399999999999997E-2</v>
      </c>
    </row>
    <row r="11" spans="1:37">
      <c r="A11" s="83" t="s">
        <v>398</v>
      </c>
      <c r="B11" s="90"/>
      <c r="C11" s="4">
        <v>-11.9</v>
      </c>
      <c r="D11" s="4">
        <v>40.299999999999997</v>
      </c>
      <c r="E11" s="2"/>
      <c r="F11" s="84"/>
      <c r="G11" s="2"/>
      <c r="H11" s="77">
        <v>7.0682825649999996</v>
      </c>
      <c r="I11" s="77">
        <v>7.0614334469999998</v>
      </c>
      <c r="J11" s="2"/>
      <c r="K11" s="84"/>
      <c r="L11" s="77"/>
      <c r="M11" s="253" t="s">
        <v>3</v>
      </c>
      <c r="N11" s="4">
        <v>-3.7</v>
      </c>
      <c r="P11" s="238" t="s">
        <v>5</v>
      </c>
      <c r="Q11" s="4">
        <v>83.6</v>
      </c>
      <c r="R11" s="12"/>
      <c r="S11" s="253" t="s">
        <v>3</v>
      </c>
      <c r="T11" s="77">
        <v>6.8612395929999996</v>
      </c>
      <c r="U11" s="12"/>
      <c r="V11" s="238" t="s">
        <v>5</v>
      </c>
      <c r="W11" s="77">
        <v>7.2276264589999997</v>
      </c>
      <c r="X11" s="77"/>
      <c r="Y11" s="4" t="s">
        <v>7</v>
      </c>
      <c r="Z11" s="12">
        <v>6</v>
      </c>
      <c r="AA11" s="12">
        <v>0</v>
      </c>
      <c r="AB11" s="12">
        <v>-3</v>
      </c>
      <c r="AC11" s="12">
        <v>6.0609999999999999</v>
      </c>
      <c r="AD11" s="12">
        <v>2.4750000000000001</v>
      </c>
      <c r="AE11" s="244"/>
      <c r="AF11" t="s">
        <v>7</v>
      </c>
      <c r="AG11" s="10">
        <v>6</v>
      </c>
      <c r="AH11" s="10">
        <v>0</v>
      </c>
      <c r="AI11" s="10">
        <v>7.04</v>
      </c>
      <c r="AJ11" s="10">
        <v>0.26</v>
      </c>
      <c r="AK11" s="10">
        <v>0.106</v>
      </c>
    </row>
    <row r="12" spans="1:37">
      <c r="A12" s="83" t="s">
        <v>399</v>
      </c>
      <c r="B12" s="90"/>
      <c r="C12" s="4">
        <v>-4.5</v>
      </c>
      <c r="D12" s="4">
        <v>78.7</v>
      </c>
      <c r="E12" s="2"/>
      <c r="F12" s="84"/>
      <c r="G12" s="2"/>
      <c r="H12" s="77">
        <v>6.9432333000000002</v>
      </c>
      <c r="I12" s="77">
        <v>6.5711382110000001</v>
      </c>
      <c r="J12" s="2"/>
      <c r="K12" s="84"/>
      <c r="L12" s="77"/>
      <c r="M12" s="253" t="s">
        <v>3</v>
      </c>
      <c r="N12" s="4">
        <v>-2.1</v>
      </c>
      <c r="P12" s="238" t="s">
        <v>5</v>
      </c>
      <c r="Q12" s="4">
        <v>70.8</v>
      </c>
      <c r="R12" s="12"/>
      <c r="S12" s="253" t="s">
        <v>3</v>
      </c>
      <c r="T12" s="77">
        <v>7.1435453400000002</v>
      </c>
      <c r="U12" s="12"/>
      <c r="V12" s="238" t="s">
        <v>5</v>
      </c>
      <c r="W12" s="77">
        <v>7.4311307490000003</v>
      </c>
      <c r="X12" s="77"/>
      <c r="Y12" s="4"/>
      <c r="Z12" s="12"/>
      <c r="AA12" s="12"/>
      <c r="AB12" s="12"/>
      <c r="AC12" s="12"/>
      <c r="AD12" s="12"/>
      <c r="AE12" s="244"/>
    </row>
    <row r="13" spans="1:37">
      <c r="A13" s="83" t="s">
        <v>400</v>
      </c>
      <c r="B13" s="90"/>
      <c r="C13" s="4">
        <v>-3.7</v>
      </c>
      <c r="D13" s="4">
        <v>83.6</v>
      </c>
      <c r="E13" s="2"/>
      <c r="F13" s="84"/>
      <c r="G13" s="2"/>
      <c r="H13" s="77">
        <v>6.8612395929999996</v>
      </c>
      <c r="I13" s="77">
        <v>7.2276264589999997</v>
      </c>
      <c r="J13" s="2"/>
      <c r="K13" s="84"/>
      <c r="L13" s="77"/>
      <c r="M13" s="253" t="s">
        <v>7</v>
      </c>
      <c r="N13" s="60">
        <v>-6.4</v>
      </c>
      <c r="P13" s="238" t="s">
        <v>9</v>
      </c>
      <c r="Q13" s="60">
        <v>94.3</v>
      </c>
      <c r="R13" s="12"/>
      <c r="S13" s="253" t="s">
        <v>7</v>
      </c>
      <c r="T13" s="77">
        <v>7.1099922539999998</v>
      </c>
      <c r="U13" s="12"/>
      <c r="V13" s="238" t="s">
        <v>9</v>
      </c>
      <c r="W13" s="77">
        <v>7.6209484139999999</v>
      </c>
      <c r="X13" s="77"/>
      <c r="Y13" s="4" t="s">
        <v>83</v>
      </c>
      <c r="Z13" s="12" t="s">
        <v>84</v>
      </c>
      <c r="AA13" s="12" t="s">
        <v>85</v>
      </c>
      <c r="AB13" s="12" t="s">
        <v>86</v>
      </c>
      <c r="AC13" s="12" t="s">
        <v>87</v>
      </c>
      <c r="AD13" s="12" t="s">
        <v>88</v>
      </c>
      <c r="AE13" s="244"/>
      <c r="AF13" t="s">
        <v>83</v>
      </c>
      <c r="AG13" s="10" t="s">
        <v>84</v>
      </c>
      <c r="AH13" s="10" t="s">
        <v>85</v>
      </c>
      <c r="AI13" s="10" t="s">
        <v>86</v>
      </c>
      <c r="AJ13" s="10" t="s">
        <v>87</v>
      </c>
      <c r="AK13" s="10" t="s">
        <v>88</v>
      </c>
    </row>
    <row r="14" spans="1:37">
      <c r="A14" s="83" t="s">
        <v>401</v>
      </c>
      <c r="B14" s="90"/>
      <c r="C14" s="4">
        <v>-2.1</v>
      </c>
      <c r="D14" s="4">
        <v>70.8</v>
      </c>
      <c r="E14" s="2"/>
      <c r="F14" s="84"/>
      <c r="G14" s="2"/>
      <c r="H14" s="77">
        <v>7.1435453400000002</v>
      </c>
      <c r="I14" s="77">
        <v>7.4311307490000003</v>
      </c>
      <c r="J14" s="2"/>
      <c r="K14" s="84"/>
      <c r="L14" s="77"/>
      <c r="M14" s="253" t="s">
        <v>7</v>
      </c>
      <c r="N14" s="60">
        <v>0.6</v>
      </c>
      <c r="P14" s="238" t="s">
        <v>9</v>
      </c>
      <c r="Q14" s="60">
        <v>66.5</v>
      </c>
      <c r="R14" s="12"/>
      <c r="S14" s="253" t="s">
        <v>7</v>
      </c>
      <c r="T14" s="77">
        <v>6.5496224920000001</v>
      </c>
      <c r="U14" s="12"/>
      <c r="V14" s="238" t="s">
        <v>9</v>
      </c>
      <c r="W14" s="77">
        <v>6.5348416289999998</v>
      </c>
      <c r="X14" s="77"/>
      <c r="Y14" s="4" t="s">
        <v>102</v>
      </c>
      <c r="Z14" s="12">
        <v>2</v>
      </c>
      <c r="AA14" s="12">
        <v>34224.052000000003</v>
      </c>
      <c r="AB14" s="12">
        <v>17112.026000000002</v>
      </c>
      <c r="AC14" s="12">
        <v>545.22</v>
      </c>
      <c r="AD14" s="12" t="s">
        <v>90</v>
      </c>
      <c r="AE14" s="12"/>
      <c r="AF14" t="s">
        <v>102</v>
      </c>
      <c r="AG14" s="10">
        <v>2</v>
      </c>
      <c r="AH14" s="10">
        <v>0.77800000000000002</v>
      </c>
      <c r="AI14" s="10">
        <v>0.38900000000000001</v>
      </c>
      <c r="AJ14" s="10">
        <v>11.112</v>
      </c>
      <c r="AK14" s="10">
        <v>2E-3</v>
      </c>
    </row>
    <row r="15" spans="1:37">
      <c r="A15" s="83" t="s">
        <v>402</v>
      </c>
      <c r="B15" s="90"/>
      <c r="C15" s="2"/>
      <c r="D15" s="2"/>
      <c r="E15" s="60"/>
      <c r="F15" s="91">
        <v>94.3</v>
      </c>
      <c r="G15" s="2"/>
      <c r="H15" s="2"/>
      <c r="I15" s="2"/>
      <c r="J15" s="77"/>
      <c r="K15" s="95">
        <v>7.6209484139999999</v>
      </c>
      <c r="L15" s="12"/>
      <c r="M15" s="253" t="s">
        <v>7</v>
      </c>
      <c r="N15" s="60">
        <v>-8.9</v>
      </c>
      <c r="P15" s="238" t="s">
        <v>9</v>
      </c>
      <c r="Q15" s="60">
        <v>46.4</v>
      </c>
      <c r="R15" s="12"/>
      <c r="S15" s="253" t="s">
        <v>7</v>
      </c>
      <c r="T15" s="77">
        <v>7.2122529640000002</v>
      </c>
      <c r="U15" s="12"/>
      <c r="V15" s="238" t="s">
        <v>9</v>
      </c>
      <c r="W15" s="77">
        <v>6.4780739470000004</v>
      </c>
      <c r="X15" s="12"/>
      <c r="Y15" s="4" t="s">
        <v>95</v>
      </c>
      <c r="Z15" s="12">
        <v>13</v>
      </c>
      <c r="AA15" s="12">
        <v>408.012</v>
      </c>
      <c r="AB15" s="12">
        <v>31.385999999999999</v>
      </c>
      <c r="AC15" s="12"/>
      <c r="AD15" s="12"/>
      <c r="AE15" s="12"/>
      <c r="AF15" t="s">
        <v>95</v>
      </c>
      <c r="AG15" s="10">
        <v>13</v>
      </c>
      <c r="AH15" s="10">
        <v>0.45500000000000002</v>
      </c>
      <c r="AI15" s="10">
        <v>3.5000000000000003E-2</v>
      </c>
    </row>
    <row r="16" spans="1:37">
      <c r="A16" s="83" t="s">
        <v>403</v>
      </c>
      <c r="B16" s="90"/>
      <c r="C16" s="2"/>
      <c r="D16" s="2"/>
      <c r="E16" s="60">
        <v>-6.4</v>
      </c>
      <c r="F16" s="91">
        <v>66.5</v>
      </c>
      <c r="G16" s="2"/>
      <c r="H16" s="2"/>
      <c r="I16" s="2"/>
      <c r="J16" s="77">
        <v>7.1099922539999998</v>
      </c>
      <c r="K16" s="95">
        <v>6.5348416289999998</v>
      </c>
      <c r="L16" s="60"/>
      <c r="M16" s="253" t="s">
        <v>7</v>
      </c>
      <c r="N16" s="60">
        <v>-7.9</v>
      </c>
      <c r="P16" s="238" t="s">
        <v>9</v>
      </c>
      <c r="Q16" s="60">
        <v>48.5</v>
      </c>
      <c r="R16" s="12"/>
      <c r="S16" s="253" t="s">
        <v>7</v>
      </c>
      <c r="T16" s="77">
        <v>6.9909255899999998</v>
      </c>
      <c r="U16" s="12"/>
      <c r="V16" s="238" t="s">
        <v>9</v>
      </c>
      <c r="W16" s="77">
        <v>7.7113752120000001</v>
      </c>
      <c r="X16" s="60"/>
      <c r="Y16" s="4" t="s">
        <v>97</v>
      </c>
      <c r="Z16" s="12">
        <v>15</v>
      </c>
      <c r="AA16" s="12">
        <v>34632.063999999998</v>
      </c>
      <c r="AB16" s="12"/>
      <c r="AC16" s="12"/>
      <c r="AD16" s="12"/>
      <c r="AE16" s="12"/>
      <c r="AF16" t="s">
        <v>97</v>
      </c>
      <c r="AG16" s="10">
        <v>15</v>
      </c>
      <c r="AH16" s="10">
        <v>1.2330000000000001</v>
      </c>
    </row>
    <row r="17" spans="1:38">
      <c r="A17" s="83" t="s">
        <v>404</v>
      </c>
      <c r="B17" s="90"/>
      <c r="C17" s="2"/>
      <c r="D17" s="2"/>
      <c r="E17" s="60">
        <v>0.6</v>
      </c>
      <c r="F17" s="91"/>
      <c r="G17" s="2"/>
      <c r="H17" s="2"/>
      <c r="I17" s="2"/>
      <c r="J17" s="77">
        <v>6.5496224920000001</v>
      </c>
      <c r="K17" s="95"/>
      <c r="L17" s="60"/>
      <c r="M17" s="253" t="s">
        <v>7</v>
      </c>
      <c r="N17" s="60">
        <v>-2.4</v>
      </c>
      <c r="P17" s="238" t="s">
        <v>9</v>
      </c>
      <c r="Q17" s="60">
        <v>65.599999999999994</v>
      </c>
      <c r="R17" s="12"/>
      <c r="S17" s="253" t="s">
        <v>7</v>
      </c>
      <c r="T17" s="77">
        <v>7.0941109779999998</v>
      </c>
      <c r="U17" s="12"/>
      <c r="V17" s="238" t="s">
        <v>9</v>
      </c>
      <c r="W17" s="77">
        <v>7.9002987779999998</v>
      </c>
      <c r="X17" s="60"/>
      <c r="Y17" s="4"/>
      <c r="Z17" s="12"/>
      <c r="AA17" s="12"/>
      <c r="AB17" s="12"/>
      <c r="AC17" s="12"/>
      <c r="AD17" s="12"/>
      <c r="AE17" s="12"/>
    </row>
    <row r="18" spans="1:38">
      <c r="A18" s="83" t="s">
        <v>405</v>
      </c>
      <c r="B18" s="90"/>
      <c r="C18" s="2"/>
      <c r="D18" s="2"/>
      <c r="E18" s="60"/>
      <c r="F18" s="91">
        <v>46.4</v>
      </c>
      <c r="G18" s="2"/>
      <c r="H18" s="2"/>
      <c r="I18" s="2"/>
      <c r="J18" s="77"/>
      <c r="K18" s="95">
        <v>6.4780739470000004</v>
      </c>
      <c r="L18" s="4"/>
      <c r="M18" s="253" t="s">
        <v>7</v>
      </c>
      <c r="N18" s="60">
        <v>7</v>
      </c>
      <c r="P18" s="238" t="s">
        <v>9</v>
      </c>
      <c r="Q18" s="60">
        <v>96.4</v>
      </c>
      <c r="R18" s="12"/>
      <c r="S18" s="253" t="s">
        <v>7</v>
      </c>
      <c r="T18" s="77">
        <v>7.2814198000000001</v>
      </c>
      <c r="U18" s="12"/>
      <c r="V18" s="238" t="s">
        <v>9</v>
      </c>
      <c r="W18" s="77">
        <v>7.4015308979999999</v>
      </c>
      <c r="Y18" s="4" t="s">
        <v>109</v>
      </c>
      <c r="Z18" s="12"/>
      <c r="AA18" s="12"/>
      <c r="AB18" s="12"/>
      <c r="AC18" s="12"/>
      <c r="AD18" s="12"/>
      <c r="AE18" s="244"/>
      <c r="AF18" t="s">
        <v>406</v>
      </c>
      <c r="AL18" s="127" t="s">
        <v>306</v>
      </c>
    </row>
    <row r="19" spans="1:38">
      <c r="A19" s="83" t="s">
        <v>407</v>
      </c>
      <c r="B19" s="90"/>
      <c r="C19" s="2"/>
      <c r="D19" s="2"/>
      <c r="E19" s="60"/>
      <c r="F19" s="91">
        <v>48.5</v>
      </c>
      <c r="G19" s="2"/>
      <c r="H19" s="2"/>
      <c r="I19" s="2"/>
      <c r="J19" s="77"/>
      <c r="K19" s="95">
        <v>7.7113752120000001</v>
      </c>
      <c r="L19" s="60"/>
      <c r="M19" s="253"/>
      <c r="N19" s="60"/>
      <c r="P19" s="238" t="s">
        <v>9</v>
      </c>
      <c r="Q19" s="60">
        <v>73.900000000000006</v>
      </c>
      <c r="R19" s="12"/>
      <c r="T19" s="77"/>
      <c r="U19" s="12"/>
      <c r="V19" s="238" t="s">
        <v>9</v>
      </c>
      <c r="W19" s="77">
        <v>7.1724789940000004</v>
      </c>
      <c r="X19" s="60"/>
      <c r="Y19" s="4" t="s">
        <v>110</v>
      </c>
      <c r="Z19" s="12"/>
      <c r="AA19" s="12"/>
      <c r="AB19" s="12"/>
      <c r="AC19" s="12"/>
      <c r="AD19" s="12"/>
      <c r="AE19" s="12"/>
      <c r="AF19" t="s">
        <v>408</v>
      </c>
    </row>
    <row r="20" spans="1:38">
      <c r="A20" s="83" t="s">
        <v>409</v>
      </c>
      <c r="B20" s="90"/>
      <c r="C20" s="2"/>
      <c r="D20" s="2"/>
      <c r="E20" s="60"/>
      <c r="F20" s="91">
        <v>65.599999999999994</v>
      </c>
      <c r="G20" s="2"/>
      <c r="H20" s="2"/>
      <c r="I20" s="2"/>
      <c r="J20" s="77"/>
      <c r="K20" s="95">
        <v>7.9002987779999998</v>
      </c>
      <c r="L20" s="60"/>
      <c r="M20" s="253"/>
      <c r="N20" s="2"/>
      <c r="P20" s="238" t="s">
        <v>9</v>
      </c>
      <c r="Q20" s="60">
        <v>87</v>
      </c>
      <c r="R20" s="12"/>
      <c r="U20" s="12"/>
      <c r="V20" s="238" t="s">
        <v>9</v>
      </c>
      <c r="W20" s="77">
        <v>7.239465214</v>
      </c>
      <c r="X20" s="60"/>
      <c r="Y20" s="4" t="s">
        <v>112</v>
      </c>
      <c r="Z20" s="12"/>
      <c r="AA20" s="12"/>
      <c r="AB20" s="12"/>
      <c r="AC20" s="12"/>
      <c r="AD20" s="12"/>
      <c r="AE20" s="12"/>
      <c r="AF20" t="s">
        <v>112</v>
      </c>
    </row>
    <row r="21" spans="1:38">
      <c r="A21" s="83" t="s">
        <v>410</v>
      </c>
      <c r="B21" s="90"/>
      <c r="C21" s="2"/>
      <c r="D21" s="2"/>
      <c r="E21" s="60">
        <v>-8.9</v>
      </c>
      <c r="F21" s="91">
        <v>96.4</v>
      </c>
      <c r="G21" s="2"/>
      <c r="H21" s="2"/>
      <c r="I21" s="2"/>
      <c r="J21" s="77">
        <v>7.2122529640000002</v>
      </c>
      <c r="K21" s="95">
        <v>7.4015308979999999</v>
      </c>
      <c r="L21" s="60"/>
      <c r="M21" s="2"/>
      <c r="N21" s="2"/>
      <c r="P21" s="238" t="s">
        <v>9</v>
      </c>
      <c r="Q21" s="60">
        <v>51</v>
      </c>
      <c r="R21" s="12"/>
      <c r="U21" s="12"/>
      <c r="V21" s="238" t="s">
        <v>9</v>
      </c>
      <c r="W21" s="77">
        <v>6.8537511870000003</v>
      </c>
      <c r="X21" s="60"/>
      <c r="Y21" s="4"/>
      <c r="Z21" s="12"/>
      <c r="AA21" s="12"/>
      <c r="AB21" s="12"/>
      <c r="AC21" s="12"/>
      <c r="AD21" s="12"/>
      <c r="AE21" s="12"/>
    </row>
    <row r="22" spans="1:38">
      <c r="A22" s="83" t="s">
        <v>411</v>
      </c>
      <c r="B22" s="90"/>
      <c r="C22" s="2"/>
      <c r="D22" s="2"/>
      <c r="E22" s="60"/>
      <c r="F22" s="91">
        <v>73.900000000000006</v>
      </c>
      <c r="G22" s="2"/>
      <c r="H22" s="2"/>
      <c r="I22" s="2"/>
      <c r="J22" s="77"/>
      <c r="K22" s="95">
        <v>7.1724789940000004</v>
      </c>
      <c r="L22" s="4"/>
      <c r="O22" s="12"/>
      <c r="P22" s="12"/>
      <c r="Q22" s="77"/>
      <c r="R22" s="12"/>
      <c r="U22" s="12"/>
      <c r="V22" s="12"/>
      <c r="W22" s="12"/>
      <c r="Y22" s="4" t="s">
        <v>114</v>
      </c>
      <c r="Z22" s="12"/>
      <c r="AA22" s="12"/>
      <c r="AB22" s="12"/>
      <c r="AC22" s="12"/>
      <c r="AD22" s="12"/>
      <c r="AE22" s="12"/>
      <c r="AF22" t="s">
        <v>114</v>
      </c>
    </row>
    <row r="23" spans="1:38">
      <c r="A23" s="83" t="s">
        <v>412</v>
      </c>
      <c r="B23" s="90"/>
      <c r="C23" s="2"/>
      <c r="D23" s="2"/>
      <c r="E23" s="60">
        <v>-7.9</v>
      </c>
      <c r="F23" s="91">
        <v>87</v>
      </c>
      <c r="G23" s="2"/>
      <c r="H23" s="2"/>
      <c r="I23" s="2"/>
      <c r="J23" s="77">
        <v>6.9909255899999998</v>
      </c>
      <c r="K23" s="95">
        <v>7.239465214</v>
      </c>
      <c r="L23" s="98"/>
      <c r="O23" s="12"/>
      <c r="P23" s="12"/>
      <c r="Q23" s="77"/>
      <c r="R23" s="12"/>
      <c r="S23" s="12"/>
      <c r="T23" s="12"/>
      <c r="U23" s="12"/>
      <c r="V23" s="12"/>
      <c r="W23" s="12"/>
      <c r="X23" s="98"/>
      <c r="Y23" s="4" t="s">
        <v>115</v>
      </c>
      <c r="Z23" s="12" t="s">
        <v>116</v>
      </c>
      <c r="AA23" s="12" t="s">
        <v>117</v>
      </c>
      <c r="AB23" s="12" t="s">
        <v>118</v>
      </c>
      <c r="AC23" s="243" t="s">
        <v>119</v>
      </c>
      <c r="AD23" s="243"/>
      <c r="AE23" s="12"/>
      <c r="AF23" t="s">
        <v>115</v>
      </c>
      <c r="AG23" s="10" t="s">
        <v>116</v>
      </c>
      <c r="AH23" s="10" t="s">
        <v>117</v>
      </c>
      <c r="AI23" s="10" t="s">
        <v>118</v>
      </c>
      <c r="AJ23" s="10" t="s">
        <v>119</v>
      </c>
    </row>
    <row r="24" spans="1:38">
      <c r="A24" s="83" t="s">
        <v>413</v>
      </c>
      <c r="B24" s="90"/>
      <c r="C24" s="2"/>
      <c r="D24" s="2"/>
      <c r="E24" s="60">
        <v>-2.4</v>
      </c>
      <c r="F24" s="91">
        <v>51</v>
      </c>
      <c r="G24" s="2"/>
      <c r="H24" s="2"/>
      <c r="I24" s="2"/>
      <c r="J24" s="77">
        <v>7.0941109779999998</v>
      </c>
      <c r="K24" s="95">
        <v>6.8537511870000003</v>
      </c>
      <c r="L24" s="4"/>
      <c r="O24" s="12"/>
      <c r="P24" s="12"/>
      <c r="Q24" s="77"/>
      <c r="R24" s="253"/>
      <c r="S24" s="253"/>
      <c r="T24" s="253"/>
      <c r="U24" s="253"/>
      <c r="V24" s="253"/>
      <c r="W24" s="253"/>
      <c r="Y24" s="247" t="s">
        <v>414</v>
      </c>
      <c r="Z24" s="248">
        <v>101.14</v>
      </c>
      <c r="AA24" s="248">
        <v>28.545000000000002</v>
      </c>
      <c r="AB24" s="248" t="s">
        <v>90</v>
      </c>
      <c r="AC24" s="248" t="s">
        <v>121</v>
      </c>
      <c r="AD24" s="12"/>
      <c r="AE24" s="12"/>
      <c r="AF24" s="64" t="s">
        <v>415</v>
      </c>
      <c r="AG24" s="65">
        <v>0.47699999999999998</v>
      </c>
      <c r="AH24" s="65">
        <v>4.2119999999999997</v>
      </c>
      <c r="AI24" s="65">
        <v>3.0000000000000001E-3</v>
      </c>
      <c r="AJ24" s="65" t="s">
        <v>121</v>
      </c>
    </row>
    <row r="25" spans="1:38">
      <c r="A25" s="85" t="s">
        <v>416</v>
      </c>
      <c r="B25" s="92"/>
      <c r="C25" s="74"/>
      <c r="D25" s="74"/>
      <c r="E25" s="78">
        <v>7</v>
      </c>
      <c r="F25" s="93"/>
      <c r="G25" s="74"/>
      <c r="H25" s="74"/>
      <c r="I25" s="74"/>
      <c r="J25" s="79">
        <v>7.2814198000000001</v>
      </c>
      <c r="K25" s="96"/>
      <c r="O25" s="12"/>
      <c r="P25" s="12"/>
      <c r="Q25" s="77"/>
      <c r="R25" s="12"/>
      <c r="S25" s="12"/>
      <c r="T25" s="12"/>
      <c r="U25" s="12"/>
      <c r="V25" s="12"/>
      <c r="W25" s="12"/>
      <c r="Y25" s="247" t="s">
        <v>415</v>
      </c>
      <c r="Z25" s="248">
        <v>98.6</v>
      </c>
      <c r="AA25" s="248">
        <v>29.065000000000001</v>
      </c>
      <c r="AB25" s="248" t="s">
        <v>90</v>
      </c>
      <c r="AC25" s="248" t="s">
        <v>121</v>
      </c>
      <c r="AD25" s="12"/>
      <c r="AE25" s="12"/>
      <c r="AF25" s="64" t="s">
        <v>414</v>
      </c>
      <c r="AG25" s="65">
        <v>0.47399999999999998</v>
      </c>
      <c r="AH25" s="65">
        <v>4.0049999999999999</v>
      </c>
      <c r="AI25" s="65">
        <v>4.0000000000000001E-3</v>
      </c>
      <c r="AJ25" s="65" t="s">
        <v>121</v>
      </c>
    </row>
    <row r="26" spans="1:38">
      <c r="A26" s="86" t="s">
        <v>333</v>
      </c>
      <c r="B26" s="94" t="s">
        <v>64</v>
      </c>
      <c r="C26" s="67" t="s">
        <v>64</v>
      </c>
      <c r="D26" s="67" t="s">
        <v>64</v>
      </c>
      <c r="E26" s="67" t="s">
        <v>64</v>
      </c>
      <c r="F26" s="86" t="s">
        <v>64</v>
      </c>
      <c r="G26" s="10" t="s">
        <v>64</v>
      </c>
      <c r="H26" s="10" t="s">
        <v>64</v>
      </c>
      <c r="I26" s="10" t="s">
        <v>64</v>
      </c>
      <c r="J26" s="10" t="s">
        <v>64</v>
      </c>
      <c r="K26" s="86" t="s">
        <v>64</v>
      </c>
      <c r="O26" s="12"/>
      <c r="P26" s="12"/>
      <c r="Q26" s="77"/>
      <c r="R26" s="12"/>
      <c r="S26" s="12"/>
      <c r="T26" s="12"/>
      <c r="U26" s="12"/>
      <c r="V26" s="12"/>
      <c r="W26" s="12"/>
      <c r="Y26" s="4" t="s">
        <v>173</v>
      </c>
      <c r="Z26" s="12">
        <v>2.54</v>
      </c>
      <c r="AA26" s="12">
        <v>0.749</v>
      </c>
      <c r="AB26" s="12">
        <v>1</v>
      </c>
      <c r="AC26" s="12" t="s">
        <v>125</v>
      </c>
      <c r="AD26" s="12"/>
      <c r="AE26" s="12"/>
      <c r="AF26" t="s">
        <v>124</v>
      </c>
      <c r="AG26" s="10">
        <v>3.2599999999999999E-3</v>
      </c>
      <c r="AH26" s="10">
        <v>2.8799999999999999E-2</v>
      </c>
      <c r="AI26" s="10">
        <v>1</v>
      </c>
      <c r="AJ26" s="10" t="s">
        <v>125</v>
      </c>
    </row>
    <row r="27" spans="1:38">
      <c r="A27" s="86" t="s">
        <v>335</v>
      </c>
      <c r="B27" s="69">
        <f>MEDIAN(B5:B25)</f>
        <v>93.1</v>
      </c>
      <c r="C27" s="69">
        <f t="shared" ref="C27:K27" si="0">MEDIAN(C5:C25)</f>
        <v>-4.5</v>
      </c>
      <c r="D27" s="69">
        <f t="shared" si="0"/>
        <v>70.8</v>
      </c>
      <c r="E27" s="69">
        <f t="shared" si="0"/>
        <v>-4.4000000000000004</v>
      </c>
      <c r="F27" s="252">
        <f t="shared" si="0"/>
        <v>66.5</v>
      </c>
      <c r="G27" s="235">
        <f t="shared" si="0"/>
        <v>7.4718712749999998</v>
      </c>
      <c r="H27" s="235">
        <f t="shared" si="0"/>
        <v>7.0682825649999996</v>
      </c>
      <c r="I27" s="235">
        <f t="shared" si="0"/>
        <v>7.2276264589999997</v>
      </c>
      <c r="J27" s="235">
        <f t="shared" si="0"/>
        <v>7.1020516159999998</v>
      </c>
      <c r="K27" s="235">
        <f t="shared" si="0"/>
        <v>7.239465214</v>
      </c>
      <c r="O27" s="12"/>
      <c r="P27" s="12"/>
      <c r="Q27" s="77"/>
      <c r="R27" s="12"/>
      <c r="S27" s="12"/>
      <c r="T27" s="12"/>
      <c r="U27" s="12"/>
      <c r="V27" s="12"/>
      <c r="W27" s="12"/>
      <c r="Y27" s="4"/>
      <c r="Z27" s="12"/>
      <c r="AA27" s="12"/>
      <c r="AB27" s="12"/>
      <c r="AC27" s="12"/>
      <c r="AD27" s="12"/>
      <c r="AE27" s="12"/>
    </row>
    <row r="28" spans="1:38">
      <c r="A28" s="86" t="s">
        <v>336</v>
      </c>
      <c r="B28" s="69">
        <f>_xlfn.QUARTILE.INC(B5:B25,1)</f>
        <v>91.6</v>
      </c>
      <c r="C28" s="69">
        <f t="shared" ref="C28:K28" si="1">_xlfn.QUARTILE.INC(C5:C25,1)</f>
        <v>-5.5</v>
      </c>
      <c r="D28" s="69">
        <f t="shared" si="1"/>
        <v>65.599999999999994</v>
      </c>
      <c r="E28" s="69">
        <f t="shared" si="1"/>
        <v>-7.5250000000000004</v>
      </c>
      <c r="F28" s="252">
        <f t="shared" si="1"/>
        <v>51</v>
      </c>
      <c r="G28" s="235">
        <f t="shared" si="1"/>
        <v>7.451097861</v>
      </c>
      <c r="H28" s="235">
        <f t="shared" si="1"/>
        <v>6.9432333000000002</v>
      </c>
      <c r="I28" s="235">
        <f t="shared" si="1"/>
        <v>7.0614334469999998</v>
      </c>
      <c r="J28" s="235">
        <f t="shared" si="1"/>
        <v>7.0167219369999998</v>
      </c>
      <c r="K28" s="235">
        <f t="shared" si="1"/>
        <v>6.8537511870000003</v>
      </c>
      <c r="O28" s="12"/>
      <c r="P28" s="12"/>
      <c r="Q28" s="77"/>
      <c r="R28" s="12"/>
      <c r="S28" s="12"/>
      <c r="T28" s="12"/>
      <c r="U28" s="12"/>
      <c r="V28" s="12"/>
      <c r="W28" s="12"/>
      <c r="Y28" s="4" t="s">
        <v>417</v>
      </c>
      <c r="Z28" s="12"/>
      <c r="AA28" s="12"/>
      <c r="AB28" s="12"/>
      <c r="AC28" s="12"/>
      <c r="AD28" s="12"/>
      <c r="AE28" s="4"/>
      <c r="AF28" t="s">
        <v>417</v>
      </c>
    </row>
    <row r="29" spans="1:38">
      <c r="A29" s="86" t="s">
        <v>338</v>
      </c>
      <c r="B29" s="69">
        <f>_xlfn.QUARTILE.INC(B5:B25,3)</f>
        <v>101.3</v>
      </c>
      <c r="C29" s="69">
        <f t="shared" ref="C29:K29" si="2">_xlfn.QUARTILE.INC(C5:C25,3)</f>
        <v>-3.7</v>
      </c>
      <c r="D29" s="69">
        <f t="shared" si="2"/>
        <v>78.7</v>
      </c>
      <c r="E29" s="69">
        <f t="shared" si="2"/>
        <v>-0.14999999999999991</v>
      </c>
      <c r="F29" s="252">
        <f t="shared" si="2"/>
        <v>87</v>
      </c>
      <c r="G29" s="235">
        <f t="shared" si="2"/>
        <v>7.568403064</v>
      </c>
      <c r="H29" s="235">
        <f t="shared" si="2"/>
        <v>7.1435453400000002</v>
      </c>
      <c r="I29" s="235">
        <f t="shared" si="2"/>
        <v>7.4311307490000003</v>
      </c>
      <c r="J29" s="235">
        <f t="shared" si="2"/>
        <v>7.1866877865000003</v>
      </c>
      <c r="K29" s="235">
        <f t="shared" si="2"/>
        <v>7.6209484139999999</v>
      </c>
      <c r="O29" s="12"/>
      <c r="P29" s="12"/>
      <c r="Q29" s="77"/>
      <c r="R29" s="12"/>
      <c r="S29" s="12"/>
      <c r="T29" s="12"/>
      <c r="U29" s="12"/>
      <c r="V29" s="12"/>
      <c r="W29" s="12"/>
      <c r="Y29" s="4" t="s">
        <v>50</v>
      </c>
      <c r="Z29" s="253" t="s">
        <v>418</v>
      </c>
      <c r="AA29" s="12"/>
      <c r="AB29" s="12"/>
      <c r="AC29" s="12"/>
      <c r="AD29" s="12"/>
      <c r="AE29" s="4"/>
      <c r="AF29" t="s">
        <v>50</v>
      </c>
      <c r="AG29" s="7" t="s">
        <v>419</v>
      </c>
    </row>
    <row r="30" spans="1:38">
      <c r="A30" s="86" t="s">
        <v>220</v>
      </c>
      <c r="B30" s="70">
        <f>COUNT(B5:B25)</f>
        <v>5</v>
      </c>
      <c r="C30" s="70">
        <f t="shared" ref="C30:K30" si="3">COUNT(C5:C25)</f>
        <v>5</v>
      </c>
      <c r="D30" s="70">
        <f t="shared" si="3"/>
        <v>5</v>
      </c>
      <c r="E30" s="70">
        <f t="shared" si="3"/>
        <v>6</v>
      </c>
      <c r="F30" s="251">
        <f t="shared" si="3"/>
        <v>9</v>
      </c>
      <c r="G30" s="70">
        <f t="shared" si="3"/>
        <v>5</v>
      </c>
      <c r="H30" s="70">
        <f t="shared" si="3"/>
        <v>5</v>
      </c>
      <c r="I30" s="70">
        <f t="shared" si="3"/>
        <v>5</v>
      </c>
      <c r="J30" s="70">
        <f t="shared" si="3"/>
        <v>6</v>
      </c>
      <c r="K30" s="70">
        <f t="shared" si="3"/>
        <v>9</v>
      </c>
      <c r="O30" s="12"/>
      <c r="P30" s="12"/>
      <c r="Q30" s="77"/>
      <c r="R30" s="12"/>
      <c r="S30" s="12"/>
      <c r="T30" s="12"/>
      <c r="U30" s="12"/>
      <c r="V30" s="12"/>
      <c r="W30" s="12"/>
      <c r="Y30" s="246" t="s">
        <v>380</v>
      </c>
      <c r="Z30" s="12"/>
      <c r="AA30" s="12"/>
      <c r="AB30" s="12"/>
      <c r="AC30" s="12"/>
      <c r="AD30" s="12"/>
      <c r="AE30" s="4"/>
      <c r="AF30" t="s">
        <v>380</v>
      </c>
    </row>
    <row r="31" spans="1:38">
      <c r="A31" s="12"/>
      <c r="B31" s="4"/>
      <c r="C31" s="4"/>
      <c r="D31" s="12"/>
      <c r="E31" s="4"/>
      <c r="F31" s="4"/>
      <c r="G31" s="253"/>
      <c r="H31" s="97"/>
      <c r="I31" s="97"/>
      <c r="J31" s="97"/>
      <c r="K31" s="97"/>
      <c r="O31" s="12"/>
      <c r="P31" s="12"/>
      <c r="Q31" s="77"/>
      <c r="R31" s="12"/>
      <c r="S31" s="12"/>
      <c r="T31" s="12"/>
      <c r="U31" s="12"/>
      <c r="V31" s="12"/>
      <c r="W31" s="12"/>
      <c r="Y31" s="4" t="s">
        <v>386</v>
      </c>
      <c r="Z31" s="12"/>
      <c r="AA31" s="12"/>
      <c r="AB31" s="12"/>
      <c r="AC31" s="12"/>
      <c r="AD31" s="12"/>
      <c r="AE31" s="245"/>
      <c r="AF31" t="s">
        <v>387</v>
      </c>
    </row>
    <row r="32" spans="1:38">
      <c r="A32" s="12"/>
      <c r="B32" s="4"/>
      <c r="C32" s="4"/>
      <c r="D32" s="4"/>
      <c r="E32" s="4"/>
      <c r="F32" s="12"/>
      <c r="G32" s="4"/>
      <c r="K32" s="2"/>
      <c r="L32" s="2"/>
      <c r="O32" s="12"/>
      <c r="P32" s="12"/>
      <c r="Q32" s="77"/>
      <c r="R32" s="12"/>
      <c r="S32" s="12"/>
      <c r="T32" s="12"/>
      <c r="U32" s="12"/>
      <c r="V32" s="12"/>
      <c r="W32" s="12"/>
      <c r="Y32" s="4" t="s">
        <v>63</v>
      </c>
      <c r="Z32" s="12" t="s">
        <v>64</v>
      </c>
      <c r="AA32" s="12" t="s">
        <v>420</v>
      </c>
      <c r="AB32" s="12"/>
      <c r="AC32" s="12"/>
      <c r="AD32" s="12"/>
      <c r="AE32" s="4"/>
      <c r="AF32" t="s">
        <v>63</v>
      </c>
      <c r="AG32" s="10" t="s">
        <v>64</v>
      </c>
      <c r="AH32" s="10" t="s">
        <v>421</v>
      </c>
    </row>
    <row r="33" spans="1:38">
      <c r="A33" s="4"/>
      <c r="B33" s="4"/>
      <c r="C33" s="4"/>
      <c r="D33" s="4"/>
      <c r="E33" s="4"/>
      <c r="F33" s="4"/>
      <c r="G33" s="4"/>
      <c r="L33" s="2"/>
      <c r="M33" s="238"/>
      <c r="N33" s="2"/>
      <c r="O33" s="4"/>
      <c r="P33" s="12"/>
      <c r="Q33" s="77"/>
      <c r="R33" s="4"/>
      <c r="S33" s="4"/>
      <c r="T33" s="4"/>
      <c r="U33" s="4"/>
      <c r="V33" s="4"/>
      <c r="W33" s="4"/>
      <c r="Y33" s="4" t="s">
        <v>70</v>
      </c>
      <c r="Z33" s="12" t="s">
        <v>64</v>
      </c>
      <c r="AA33" s="12" t="s">
        <v>65</v>
      </c>
      <c r="AB33" s="12"/>
      <c r="AC33" s="12"/>
      <c r="AD33" s="12"/>
      <c r="AE33" s="4"/>
      <c r="AF33" t="s">
        <v>70</v>
      </c>
      <c r="AG33" s="10" t="s">
        <v>64</v>
      </c>
      <c r="AH33" s="10" t="s">
        <v>422</v>
      </c>
    </row>
    <row r="34" spans="1:38">
      <c r="L34" s="2"/>
      <c r="M34" s="2"/>
      <c r="N34" s="2"/>
      <c r="O34" s="4"/>
      <c r="P34" s="4"/>
      <c r="Q34" s="4"/>
      <c r="R34" s="4"/>
      <c r="S34" s="4"/>
      <c r="T34" s="4"/>
      <c r="U34" s="4"/>
      <c r="V34" s="4"/>
      <c r="W34" s="4"/>
      <c r="Y34" s="4"/>
      <c r="Z34" s="12"/>
      <c r="AA34" s="12"/>
      <c r="AB34" s="12"/>
      <c r="AC34" s="12"/>
      <c r="AD34" s="12"/>
      <c r="AE34" s="4"/>
    </row>
    <row r="35" spans="1:38">
      <c r="L35" s="2"/>
      <c r="M35" s="2"/>
      <c r="N35" s="2"/>
      <c r="O35" s="2"/>
      <c r="P35" s="2"/>
      <c r="R35" s="2"/>
      <c r="S35" s="2"/>
      <c r="T35" s="2"/>
      <c r="U35" s="2"/>
      <c r="V35" s="2"/>
      <c r="W35" s="2"/>
      <c r="Y35" s="4" t="s">
        <v>76</v>
      </c>
      <c r="Z35" s="12" t="s">
        <v>77</v>
      </c>
      <c r="AA35" s="12" t="s">
        <v>78</v>
      </c>
      <c r="AB35" s="12" t="s">
        <v>41</v>
      </c>
      <c r="AC35" s="12" t="s">
        <v>79</v>
      </c>
      <c r="AD35" s="12" t="s">
        <v>80</v>
      </c>
      <c r="AE35" s="4"/>
      <c r="AF35" t="s">
        <v>76</v>
      </c>
      <c r="AG35" s="10" t="s">
        <v>77</v>
      </c>
      <c r="AH35" s="10" t="s">
        <v>78</v>
      </c>
      <c r="AI35" s="10" t="s">
        <v>41</v>
      </c>
      <c r="AJ35" s="10" t="s">
        <v>79</v>
      </c>
      <c r="AK35" s="10" t="s">
        <v>80</v>
      </c>
    </row>
    <row r="36" spans="1:38">
      <c r="L36" s="2"/>
      <c r="M36" s="2"/>
      <c r="N36" s="2"/>
      <c r="O36" s="2"/>
      <c r="P36" s="2"/>
      <c r="R36" s="2"/>
      <c r="S36" s="2"/>
      <c r="T36" s="2"/>
      <c r="U36" s="2"/>
      <c r="V36" s="2"/>
      <c r="W36" s="2"/>
      <c r="Y36" s="4" t="s">
        <v>1</v>
      </c>
      <c r="Z36" s="236">
        <v>5</v>
      </c>
      <c r="AA36" s="12">
        <v>0</v>
      </c>
      <c r="AB36" s="12">
        <v>95.6</v>
      </c>
      <c r="AC36" s="12">
        <v>6.4720000000000004</v>
      </c>
      <c r="AD36" s="12">
        <v>2.8940000000000001</v>
      </c>
      <c r="AE36" s="4"/>
      <c r="AF36" t="s">
        <v>1</v>
      </c>
      <c r="AG36" s="10">
        <v>5</v>
      </c>
      <c r="AH36" s="10">
        <v>0</v>
      </c>
      <c r="AI36" s="10">
        <v>7.5170000000000003</v>
      </c>
      <c r="AJ36" s="10">
        <v>9.7900000000000001E-2</v>
      </c>
      <c r="AK36" s="10">
        <v>4.3799999999999999E-2</v>
      </c>
    </row>
    <row r="37" spans="1:38"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Y37" s="4" t="s">
        <v>5</v>
      </c>
      <c r="Z37" s="236">
        <v>5</v>
      </c>
      <c r="AA37" s="12">
        <v>0</v>
      </c>
      <c r="AB37" s="12">
        <v>67.8</v>
      </c>
      <c r="AC37" s="12">
        <v>16.870999999999999</v>
      </c>
      <c r="AD37" s="12">
        <v>7.5449999999999999</v>
      </c>
      <c r="AE37" s="4"/>
      <c r="AF37" t="s">
        <v>5</v>
      </c>
      <c r="AG37" s="10">
        <v>5</v>
      </c>
      <c r="AH37" s="10">
        <v>0</v>
      </c>
      <c r="AI37" s="10">
        <v>7.1440000000000001</v>
      </c>
      <c r="AJ37" s="10">
        <v>0.35599999999999998</v>
      </c>
      <c r="AK37" s="10">
        <v>0.159</v>
      </c>
    </row>
    <row r="38" spans="1:38"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Y38" s="4" t="s">
        <v>9</v>
      </c>
      <c r="Z38" s="236">
        <v>9</v>
      </c>
      <c r="AA38" s="12">
        <v>0</v>
      </c>
      <c r="AB38" s="12">
        <v>69.956000000000003</v>
      </c>
      <c r="AC38" s="12">
        <v>19.376000000000001</v>
      </c>
      <c r="AD38" s="12">
        <v>6.4589999999999996</v>
      </c>
      <c r="AE38" s="4"/>
      <c r="AF38" t="s">
        <v>9</v>
      </c>
      <c r="AG38" s="10">
        <v>9</v>
      </c>
      <c r="AH38" s="10">
        <v>0</v>
      </c>
      <c r="AI38" s="10">
        <v>7.2130000000000001</v>
      </c>
      <c r="AJ38" s="10">
        <v>0.50700000000000001</v>
      </c>
      <c r="AK38" s="10">
        <v>0.16900000000000001</v>
      </c>
    </row>
    <row r="39" spans="1:38"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Y39" s="4"/>
      <c r="Z39" s="236"/>
      <c r="AA39" s="12"/>
      <c r="AB39" s="12"/>
      <c r="AC39" s="12"/>
      <c r="AD39" s="12"/>
      <c r="AE39" s="4"/>
    </row>
    <row r="40" spans="1:38"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Y40" s="4" t="s">
        <v>83</v>
      </c>
      <c r="Z40" s="236" t="s">
        <v>84</v>
      </c>
      <c r="AA40" s="12" t="s">
        <v>85</v>
      </c>
      <c r="AB40" s="12" t="s">
        <v>86</v>
      </c>
      <c r="AC40" s="12" t="s">
        <v>87</v>
      </c>
      <c r="AD40" s="12" t="s">
        <v>88</v>
      </c>
      <c r="AE40" s="4"/>
      <c r="AF40" t="s">
        <v>83</v>
      </c>
      <c r="AG40" s="10" t="s">
        <v>84</v>
      </c>
      <c r="AH40" s="10" t="s">
        <v>85</v>
      </c>
      <c r="AI40" s="10" t="s">
        <v>86</v>
      </c>
      <c r="AJ40" s="10" t="s">
        <v>87</v>
      </c>
      <c r="AK40" s="10" t="s">
        <v>88</v>
      </c>
    </row>
    <row r="41" spans="1:38"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Y41" s="4" t="s">
        <v>102</v>
      </c>
      <c r="Z41" s="236">
        <v>2</v>
      </c>
      <c r="AA41" s="12">
        <v>2585.462</v>
      </c>
      <c r="AB41" s="12">
        <v>1292.731</v>
      </c>
      <c r="AC41" s="12">
        <v>4.7990000000000004</v>
      </c>
      <c r="AD41" s="12">
        <v>2.3E-2</v>
      </c>
      <c r="AE41" s="4"/>
      <c r="AF41" t="s">
        <v>102</v>
      </c>
      <c r="AG41" s="10">
        <v>2</v>
      </c>
      <c r="AH41" s="10">
        <v>0.41299999999999998</v>
      </c>
      <c r="AI41" s="10">
        <v>0.20599999999999999</v>
      </c>
      <c r="AJ41" s="10">
        <v>1.27</v>
      </c>
      <c r="AK41" s="10">
        <v>0.308</v>
      </c>
    </row>
    <row r="42" spans="1:38"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Y42" s="4" t="s">
        <v>95</v>
      </c>
      <c r="Z42" s="236">
        <v>16</v>
      </c>
      <c r="AA42" s="12">
        <v>4309.5619999999999</v>
      </c>
      <c r="AB42" s="12">
        <v>269.34800000000001</v>
      </c>
      <c r="AC42" s="12"/>
      <c r="AD42" s="12"/>
      <c r="AE42" s="4"/>
      <c r="AF42" t="s">
        <v>95</v>
      </c>
      <c r="AG42" s="10">
        <v>16</v>
      </c>
      <c r="AH42" s="10">
        <v>2.5990000000000002</v>
      </c>
      <c r="AI42" s="10">
        <v>0.16200000000000001</v>
      </c>
    </row>
    <row r="43" spans="1:38"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Y43" s="4" t="s">
        <v>97</v>
      </c>
      <c r="Z43" s="236">
        <v>18</v>
      </c>
      <c r="AA43" s="12">
        <v>6895.0240000000003</v>
      </c>
      <c r="AB43" s="12"/>
      <c r="AC43" s="12"/>
      <c r="AD43" s="12"/>
      <c r="AE43" s="4"/>
      <c r="AF43" t="s">
        <v>97</v>
      </c>
      <c r="AG43" s="10">
        <v>18</v>
      </c>
      <c r="AH43" s="10">
        <v>3.012</v>
      </c>
    </row>
    <row r="44" spans="1:38"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Y44" s="4"/>
      <c r="Z44" s="236"/>
      <c r="AA44" s="12"/>
      <c r="AB44" s="12"/>
      <c r="AC44" s="12"/>
      <c r="AD44" s="12"/>
      <c r="AE44" s="4"/>
    </row>
    <row r="45" spans="1:38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Y45" s="4" t="s">
        <v>423</v>
      </c>
      <c r="Z45" s="236"/>
      <c r="AA45" s="12"/>
      <c r="AB45" s="12"/>
      <c r="AC45" s="12"/>
      <c r="AD45" s="12"/>
      <c r="AE45" s="245" t="s">
        <v>306</v>
      </c>
      <c r="AF45" t="s">
        <v>424</v>
      </c>
      <c r="AL45" s="127" t="s">
        <v>306</v>
      </c>
    </row>
    <row r="46" spans="1:38"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Y46" s="4" t="s">
        <v>425</v>
      </c>
      <c r="Z46" s="12"/>
      <c r="AA46" s="12"/>
      <c r="AB46" s="12"/>
      <c r="AC46" s="12"/>
      <c r="AD46" s="12"/>
      <c r="AE46" s="4"/>
      <c r="AF46" t="s">
        <v>426</v>
      </c>
    </row>
    <row r="47" spans="1:38"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Y47" s="4" t="s">
        <v>112</v>
      </c>
      <c r="Z47" s="12"/>
      <c r="AA47" s="12"/>
      <c r="AB47" s="12"/>
      <c r="AC47" s="12"/>
      <c r="AD47" s="12"/>
      <c r="AE47" s="4"/>
      <c r="AF47" t="s">
        <v>427</v>
      </c>
    </row>
    <row r="48" spans="1:38"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Y48" s="4"/>
      <c r="Z48" s="12"/>
      <c r="AA48" s="12"/>
      <c r="AB48" s="12"/>
      <c r="AC48" s="12"/>
      <c r="AD48" s="12"/>
      <c r="AE48" s="4"/>
      <c r="AF48" t="s">
        <v>428</v>
      </c>
      <c r="AL48" s="127" t="s">
        <v>306</v>
      </c>
    </row>
    <row r="49" spans="12:31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Y49" s="4" t="s">
        <v>114</v>
      </c>
      <c r="Z49" s="12"/>
      <c r="AA49" s="12"/>
      <c r="AB49" s="12"/>
      <c r="AC49" s="12"/>
      <c r="AD49" s="12"/>
      <c r="AE49" s="4"/>
    </row>
    <row r="50" spans="12:31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Y50" s="4" t="s">
        <v>115</v>
      </c>
      <c r="Z50" s="12" t="s">
        <v>116</v>
      </c>
      <c r="AA50" s="12" t="s">
        <v>117</v>
      </c>
      <c r="AB50" s="12" t="s">
        <v>118</v>
      </c>
      <c r="AC50" s="12" t="s">
        <v>119</v>
      </c>
      <c r="AD50" s="12"/>
      <c r="AE50" s="4"/>
    </row>
    <row r="51" spans="12:31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Y51" s="249" t="s">
        <v>429</v>
      </c>
      <c r="Z51" s="250">
        <v>27.8</v>
      </c>
      <c r="AA51" s="250">
        <v>2.6779999999999999</v>
      </c>
      <c r="AB51" s="250">
        <v>4.9000000000000002E-2</v>
      </c>
      <c r="AC51" s="250" t="s">
        <v>121</v>
      </c>
      <c r="AD51" s="12"/>
      <c r="AE51" s="4"/>
    </row>
    <row r="52" spans="12:31">
      <c r="Y52" s="249" t="s">
        <v>170</v>
      </c>
      <c r="Z52" s="250">
        <v>25.643999999999998</v>
      </c>
      <c r="AA52" s="250">
        <v>2.8010000000000002</v>
      </c>
      <c r="AB52" s="250">
        <v>3.7999999999999999E-2</v>
      </c>
      <c r="AC52" s="250" t="s">
        <v>121</v>
      </c>
      <c r="AD52" s="12"/>
      <c r="AE52" s="4"/>
    </row>
    <row r="53" spans="12:31">
      <c r="Y53" s="4" t="s">
        <v>430</v>
      </c>
      <c r="Z53" s="12">
        <v>2.1560000000000001</v>
      </c>
      <c r="AA53" s="12">
        <v>0.23499999999999999</v>
      </c>
      <c r="AB53" s="12">
        <v>1</v>
      </c>
      <c r="AC53" s="12" t="s">
        <v>125</v>
      </c>
      <c r="AD53" s="12"/>
      <c r="AE53" s="4"/>
    </row>
    <row r="54" spans="12:31">
      <c r="Y54" s="3"/>
      <c r="Z54" s="11"/>
      <c r="AA54" s="11"/>
      <c r="AB54" s="11"/>
      <c r="AC54" s="11"/>
      <c r="AD54" s="11"/>
      <c r="AE54" s="3"/>
    </row>
    <row r="55" spans="12:31">
      <c r="Y55" s="3"/>
      <c r="Z55" s="11"/>
      <c r="AA55" s="11"/>
      <c r="AB55" s="11"/>
      <c r="AC55" s="11"/>
      <c r="AD55" s="11"/>
      <c r="AE55" s="3"/>
    </row>
    <row r="56" spans="12:31">
      <c r="Y56" s="3"/>
      <c r="Z56" s="11"/>
      <c r="AA56" s="11"/>
      <c r="AB56" s="11"/>
      <c r="AC56" s="11"/>
      <c r="AD56" s="11"/>
      <c r="AE56" s="3"/>
    </row>
    <row r="57" spans="12:31">
      <c r="Y57" s="3"/>
      <c r="Z57" s="11"/>
      <c r="AA57" s="11"/>
      <c r="AB57" s="11"/>
      <c r="AC57" s="11"/>
      <c r="AD57" s="11"/>
      <c r="AE57" s="3"/>
    </row>
    <row r="58" spans="12:31">
      <c r="Y58" s="3"/>
      <c r="Z58" s="11"/>
      <c r="AA58" s="11"/>
      <c r="AB58" s="11"/>
      <c r="AC58" s="11"/>
      <c r="AD58" s="11"/>
      <c r="AE58" s="233"/>
    </row>
    <row r="59" spans="12:31">
      <c r="Y59" s="3"/>
      <c r="Z59" s="11"/>
      <c r="AA59" s="11"/>
      <c r="AB59" s="11"/>
      <c r="AC59" s="11"/>
      <c r="AD59" s="11"/>
      <c r="AE59" s="233"/>
    </row>
    <row r="60" spans="12:31">
      <c r="Y60" s="3"/>
      <c r="Z60" s="11"/>
      <c r="AA60" s="11"/>
      <c r="AB60" s="11"/>
      <c r="AC60" s="11"/>
      <c r="AD60" s="11"/>
      <c r="AE60" s="3"/>
    </row>
    <row r="61" spans="12:31">
      <c r="Y61" s="3"/>
      <c r="Z61" s="11"/>
      <c r="AA61" s="11"/>
      <c r="AB61" s="11"/>
      <c r="AC61" s="11"/>
      <c r="AD61" s="11"/>
      <c r="AE61" s="3"/>
    </row>
    <row r="62" spans="12:31">
      <c r="Y62" s="3"/>
      <c r="Z62" s="8"/>
      <c r="AA62" s="11"/>
      <c r="AB62" s="11"/>
      <c r="AC62" s="11"/>
      <c r="AD62" s="11"/>
      <c r="AE62" s="3"/>
    </row>
    <row r="63" spans="12:31">
      <c r="Y63" s="3"/>
      <c r="Z63" s="11"/>
      <c r="AA63" s="11"/>
      <c r="AB63" s="11"/>
      <c r="AC63" s="11"/>
      <c r="AD63" s="11"/>
      <c r="AE63" s="3"/>
    </row>
    <row r="64" spans="12:31">
      <c r="Y64" s="3"/>
      <c r="Z64" s="11"/>
      <c r="AA64" s="11"/>
      <c r="AB64" s="11"/>
      <c r="AC64" s="11"/>
      <c r="AD64" s="11"/>
      <c r="AE64" s="3"/>
    </row>
    <row r="65" spans="25:31">
      <c r="Y65" s="3"/>
      <c r="Z65" s="11"/>
      <c r="AA65" s="11"/>
      <c r="AB65" s="11"/>
      <c r="AC65" s="11"/>
      <c r="AD65" s="11"/>
      <c r="AE65" s="3"/>
    </row>
    <row r="66" spans="25:31">
      <c r="Y66" s="3"/>
      <c r="Z66" s="11"/>
      <c r="AA66" s="11"/>
      <c r="AB66" s="11"/>
      <c r="AC66" s="11"/>
      <c r="AD66" s="11"/>
      <c r="AE66" s="3"/>
    </row>
    <row r="67" spans="25:31">
      <c r="Y67" s="3"/>
      <c r="Z67" s="11"/>
      <c r="AA67" s="11"/>
      <c r="AB67" s="11"/>
      <c r="AC67" s="11"/>
      <c r="AD67" s="11"/>
      <c r="AE67" s="3"/>
    </row>
    <row r="68" spans="25:31">
      <c r="Y68" s="3"/>
      <c r="Z68" s="11"/>
      <c r="AA68" s="11"/>
      <c r="AB68" s="11"/>
      <c r="AC68" s="11"/>
      <c r="AD68" s="11"/>
      <c r="AE68" s="3"/>
    </row>
    <row r="69" spans="25:31">
      <c r="Y69" s="3"/>
      <c r="Z69" s="11"/>
      <c r="AA69" s="11"/>
      <c r="AB69" s="11"/>
      <c r="AC69" s="11"/>
      <c r="AD69" s="11"/>
      <c r="AE69" s="3"/>
    </row>
    <row r="70" spans="25:31">
      <c r="Y70" s="3"/>
      <c r="Z70" s="11"/>
      <c r="AA70" s="11"/>
      <c r="AB70" s="11"/>
      <c r="AC70" s="66"/>
      <c r="AD70" s="66"/>
      <c r="AE70" s="3"/>
    </row>
    <row r="71" spans="25:31">
      <c r="Y71" s="3"/>
      <c r="Z71" s="11"/>
      <c r="AA71" s="11"/>
      <c r="AB71" s="11"/>
      <c r="AC71" s="11"/>
      <c r="AD71" s="11"/>
      <c r="AE71" s="3"/>
    </row>
    <row r="72" spans="25:31">
      <c r="Y72" s="3"/>
      <c r="Z72" s="11"/>
      <c r="AA72" s="11"/>
      <c r="AB72" s="11"/>
      <c r="AC72" s="11"/>
      <c r="AD72" s="11"/>
      <c r="AE72" s="3"/>
    </row>
    <row r="73" spans="25:31">
      <c r="Y73" s="3"/>
      <c r="Z73" s="11"/>
      <c r="AA73" s="11"/>
      <c r="AB73" s="11"/>
      <c r="AC73" s="11"/>
      <c r="AD73" s="11"/>
      <c r="AE73" s="3"/>
    </row>
    <row r="74" spans="25:31">
      <c r="Y74" s="3"/>
      <c r="Z74" s="11"/>
      <c r="AA74" s="11"/>
      <c r="AB74" s="11"/>
      <c r="AC74" s="11"/>
      <c r="AD74" s="11"/>
      <c r="AE74" s="3"/>
    </row>
    <row r="75" spans="25:31">
      <c r="Y75" s="3"/>
      <c r="Z75" s="11"/>
      <c r="AA75" s="11"/>
      <c r="AB75" s="11"/>
      <c r="AC75" s="11"/>
      <c r="AD75" s="11"/>
      <c r="AE75" s="3"/>
    </row>
    <row r="76" spans="25:31">
      <c r="Y76" s="3"/>
      <c r="Z76" s="11"/>
      <c r="AA76" s="11"/>
      <c r="AB76" s="11"/>
      <c r="AC76" s="11"/>
      <c r="AD76" s="11"/>
      <c r="AE76" s="3"/>
    </row>
    <row r="77" spans="25:31">
      <c r="Y77" s="3"/>
      <c r="Z77" s="11"/>
      <c r="AA77" s="11"/>
      <c r="AB77" s="11"/>
      <c r="AC77" s="11"/>
      <c r="AD77" s="11"/>
      <c r="AE77" s="3"/>
    </row>
    <row r="78" spans="25:31">
      <c r="Y78" s="3"/>
      <c r="Z78" s="11"/>
      <c r="AA78" s="11"/>
      <c r="AB78" s="11"/>
      <c r="AC78" s="11"/>
      <c r="AD78" s="11"/>
      <c r="AE78" s="233"/>
    </row>
    <row r="79" spans="25:31">
      <c r="Y79" s="3"/>
      <c r="Z79" s="11"/>
      <c r="AA79" s="11"/>
      <c r="AB79" s="11"/>
      <c r="AC79" s="11"/>
      <c r="AD79" s="11"/>
      <c r="AE79" s="3"/>
    </row>
    <row r="80" spans="25:31">
      <c r="Y80" s="3"/>
      <c r="Z80" s="11"/>
      <c r="AA80" s="11"/>
      <c r="AB80" s="11"/>
      <c r="AC80" s="11"/>
      <c r="AD80" s="11"/>
      <c r="AE80" s="3"/>
    </row>
    <row r="81" spans="25:31">
      <c r="Y81" s="3"/>
      <c r="Z81" s="11"/>
      <c r="AA81" s="11"/>
      <c r="AB81" s="11"/>
      <c r="AC81" s="11"/>
      <c r="AD81" s="11"/>
      <c r="AE81" s="3"/>
    </row>
    <row r="82" spans="25:31">
      <c r="Y82" s="3"/>
      <c r="Z82" s="11"/>
      <c r="AA82" s="11"/>
      <c r="AB82" s="11"/>
      <c r="AC82" s="11"/>
      <c r="AD82" s="11"/>
      <c r="AE82" s="3"/>
    </row>
    <row r="83" spans="25:31">
      <c r="Y83" s="3"/>
      <c r="Z83" s="11"/>
      <c r="AA83" s="11"/>
      <c r="AB83" s="11"/>
      <c r="AC83" s="11"/>
      <c r="AD83" s="11"/>
      <c r="AE83" s="3"/>
    </row>
    <row r="84" spans="25:31">
      <c r="Y84" s="3"/>
      <c r="Z84" s="11"/>
      <c r="AA84" s="11"/>
      <c r="AB84" s="11"/>
      <c r="AC84" s="11"/>
      <c r="AD84" s="11"/>
      <c r="AE84" s="3"/>
    </row>
    <row r="85" spans="25:31">
      <c r="Y85" s="3"/>
      <c r="Z85" s="11"/>
      <c r="AA85" s="11"/>
      <c r="AB85" s="11"/>
      <c r="AC85" s="11"/>
      <c r="AD85" s="11"/>
      <c r="AE85" s="3"/>
    </row>
    <row r="86" spans="25:31">
      <c r="Y86" s="3"/>
      <c r="Z86" s="11"/>
      <c r="AA86" s="11"/>
      <c r="AB86" s="11"/>
      <c r="AC86" s="11"/>
      <c r="AD86" s="11"/>
      <c r="AE86" s="3"/>
    </row>
    <row r="87" spans="25:31">
      <c r="Y87" s="3"/>
      <c r="Z87" s="11"/>
      <c r="AA87" s="11"/>
      <c r="AB87" s="11"/>
      <c r="AC87" s="11"/>
      <c r="AD87" s="11"/>
      <c r="AE87" s="3"/>
    </row>
    <row r="88" spans="25:31">
      <c r="Y88" s="3"/>
      <c r="Z88" s="11"/>
      <c r="AA88" s="11"/>
      <c r="AB88" s="11"/>
      <c r="AC88" s="11"/>
      <c r="AD88" s="11"/>
      <c r="AE88" s="3"/>
    </row>
    <row r="89" spans="25:31">
      <c r="Y89" s="3"/>
      <c r="Z89" s="11"/>
      <c r="AA89" s="11"/>
      <c r="AB89" s="11"/>
      <c r="AC89" s="11"/>
      <c r="AD89" s="11"/>
      <c r="AE89" s="3"/>
    </row>
    <row r="90" spans="25:31">
      <c r="Y90" s="3"/>
      <c r="Z90" s="11"/>
      <c r="AA90" s="11"/>
      <c r="AB90" s="11"/>
      <c r="AC90" s="11"/>
      <c r="AD90" s="11"/>
      <c r="AE90" s="3"/>
    </row>
    <row r="91" spans="25:31">
      <c r="Y91" s="3"/>
      <c r="Z91" s="11"/>
      <c r="AA91" s="11"/>
      <c r="AB91" s="11"/>
      <c r="AC91" s="11"/>
      <c r="AD91" s="11"/>
      <c r="AE91" s="3"/>
    </row>
    <row r="92" spans="25:31">
      <c r="Y92" s="3"/>
      <c r="Z92" s="11"/>
      <c r="AA92" s="11"/>
      <c r="AB92" s="11"/>
      <c r="AC92" s="11"/>
      <c r="AD92" s="11"/>
      <c r="AE92" s="3"/>
    </row>
    <row r="93" spans="25:31">
      <c r="Y93" s="3"/>
      <c r="Z93" s="11"/>
      <c r="AA93" s="11"/>
      <c r="AB93" s="11"/>
      <c r="AC93" s="11"/>
      <c r="AD93" s="11"/>
      <c r="AE93" s="3"/>
    </row>
    <row r="94" spans="25:31">
      <c r="Y94" s="3"/>
      <c r="Z94" s="11"/>
      <c r="AA94" s="11"/>
      <c r="AB94" s="11"/>
      <c r="AC94" s="11"/>
      <c r="AD94" s="11"/>
      <c r="AE94" s="3"/>
    </row>
    <row r="95" spans="25:31">
      <c r="Y95" s="3"/>
      <c r="Z95" s="11"/>
      <c r="AA95" s="11"/>
      <c r="AB95" s="11"/>
      <c r="AC95" s="11"/>
      <c r="AD95" s="11"/>
      <c r="AE95" s="3"/>
    </row>
    <row r="96" spans="25:31">
      <c r="Y96" s="3"/>
      <c r="Z96" s="11"/>
      <c r="AA96" s="11"/>
      <c r="AB96" s="11"/>
      <c r="AC96" s="11"/>
      <c r="AD96" s="11"/>
      <c r="AE96" s="3"/>
    </row>
    <row r="97" spans="25:31">
      <c r="Y97" s="3"/>
      <c r="Z97" s="11"/>
      <c r="AA97" s="11"/>
      <c r="AB97" s="11"/>
      <c r="AC97" s="11"/>
      <c r="AD97" s="11"/>
      <c r="AE97" s="3"/>
    </row>
    <row r="98" spans="25:31">
      <c r="Y98" s="3"/>
      <c r="Z98" s="11"/>
      <c r="AA98" s="11"/>
      <c r="AB98" s="11"/>
      <c r="AC98" s="11"/>
      <c r="AD98" s="11"/>
      <c r="AE98" s="3"/>
    </row>
    <row r="99" spans="25:31">
      <c r="Y99" s="3"/>
      <c r="Z99" s="11"/>
      <c r="AA99" s="11"/>
      <c r="AB99" s="11"/>
      <c r="AC99" s="11"/>
      <c r="AD99" s="11"/>
      <c r="AE99" s="3"/>
    </row>
    <row r="100" spans="25:31">
      <c r="Y100" s="3"/>
      <c r="Z100" s="11"/>
      <c r="AA100" s="11"/>
      <c r="AB100" s="11"/>
      <c r="AC100" s="11"/>
      <c r="AD100" s="11"/>
      <c r="AE100" s="3"/>
    </row>
    <row r="101" spans="25:31">
      <c r="Y101" s="3"/>
      <c r="Z101" s="11"/>
      <c r="AA101" s="11"/>
      <c r="AB101" s="11"/>
      <c r="AC101" s="11"/>
      <c r="AD101" s="11"/>
      <c r="AE101" s="3"/>
    </row>
    <row r="102" spans="25:31">
      <c r="Y102" s="3"/>
      <c r="Z102" s="11"/>
      <c r="AA102" s="11"/>
      <c r="AB102" s="11"/>
      <c r="AC102" s="11"/>
      <c r="AD102" s="11"/>
      <c r="AE102" s="3"/>
    </row>
    <row r="103" spans="25:31">
      <c r="Y103" s="3"/>
      <c r="Z103" s="11"/>
      <c r="AA103" s="11"/>
      <c r="AB103" s="11"/>
      <c r="AC103" s="11"/>
      <c r="AD103" s="11"/>
      <c r="AE103" s="3"/>
    </row>
    <row r="104" spans="25:31">
      <c r="Y104" s="3"/>
      <c r="Z104" s="11"/>
      <c r="AA104" s="11"/>
      <c r="AB104" s="11"/>
      <c r="AC104" s="11"/>
      <c r="AD104" s="11"/>
      <c r="AE104" s="3"/>
    </row>
    <row r="105" spans="25:31">
      <c r="Y105" s="3"/>
      <c r="Z105" s="11"/>
      <c r="AA105" s="11"/>
      <c r="AB105" s="11"/>
      <c r="AC105" s="11"/>
      <c r="AD105" s="11"/>
      <c r="AE105" s="3"/>
    </row>
    <row r="106" spans="25:31">
      <c r="Y106" s="3"/>
      <c r="Z106" s="11"/>
      <c r="AA106" s="11"/>
      <c r="AB106" s="11"/>
      <c r="AC106" s="11"/>
      <c r="AD106" s="11"/>
      <c r="AE106" s="3"/>
    </row>
    <row r="107" spans="25:31">
      <c r="Y107" s="3"/>
      <c r="Z107" s="11"/>
      <c r="AA107" s="11"/>
      <c r="AB107" s="11"/>
      <c r="AC107" s="11"/>
      <c r="AD107" s="11"/>
      <c r="AE107" s="3"/>
    </row>
    <row r="108" spans="25:31">
      <c r="Y108" s="3"/>
      <c r="Z108" s="11"/>
      <c r="AA108" s="11"/>
      <c r="AB108" s="11"/>
      <c r="AC108" s="11"/>
      <c r="AD108" s="11"/>
      <c r="AE108" s="3"/>
    </row>
    <row r="109" spans="25:31">
      <c r="Y109" s="3"/>
      <c r="Z109" s="11"/>
      <c r="AA109" s="11"/>
      <c r="AB109" s="11"/>
      <c r="AC109" s="11"/>
      <c r="AD109" s="11"/>
      <c r="AE109" s="3"/>
    </row>
    <row r="110" spans="25:31">
      <c r="Y110" s="3"/>
      <c r="Z110" s="11"/>
      <c r="AA110" s="11"/>
      <c r="AB110" s="11"/>
      <c r="AC110" s="11"/>
      <c r="AD110" s="11"/>
      <c r="AE110" s="3"/>
    </row>
    <row r="111" spans="25:31">
      <c r="Y111" s="3"/>
      <c r="Z111" s="11"/>
      <c r="AA111" s="11"/>
      <c r="AB111" s="11"/>
      <c r="AC111" s="11"/>
      <c r="AD111" s="11"/>
      <c r="AE111" s="3"/>
    </row>
    <row r="112" spans="25:31">
      <c r="Y112" s="3"/>
      <c r="Z112" s="11"/>
      <c r="AA112" s="11"/>
      <c r="AB112" s="11"/>
      <c r="AC112" s="11"/>
      <c r="AD112" s="11"/>
      <c r="AE112" s="3"/>
    </row>
    <row r="113" spans="25:31">
      <c r="Y113" s="3"/>
      <c r="Z113" s="11"/>
      <c r="AA113" s="11"/>
      <c r="AB113" s="11"/>
      <c r="AC113" s="11"/>
      <c r="AD113" s="11"/>
      <c r="AE113" s="3"/>
    </row>
    <row r="114" spans="25:31">
      <c r="Y114" s="3"/>
      <c r="Z114" s="11"/>
      <c r="AA114" s="11"/>
      <c r="AB114" s="11"/>
      <c r="AC114" s="11"/>
      <c r="AD114" s="11"/>
      <c r="AE114" s="3"/>
    </row>
    <row r="115" spans="25:31">
      <c r="Y115" s="3"/>
      <c r="Z115" s="11"/>
      <c r="AA115" s="11"/>
      <c r="AB115" s="11"/>
      <c r="AC115" s="11"/>
      <c r="AD115" s="11"/>
      <c r="AE115" s="3"/>
    </row>
    <row r="116" spans="25:31">
      <c r="Y116" s="3"/>
      <c r="Z116" s="11"/>
      <c r="AA116" s="11"/>
      <c r="AB116" s="11"/>
      <c r="AC116" s="11"/>
      <c r="AD116" s="11"/>
      <c r="AE116" s="3"/>
    </row>
    <row r="117" spans="25:31">
      <c r="Y117" s="3"/>
      <c r="Z117" s="11"/>
      <c r="AA117" s="11"/>
      <c r="AB117" s="11"/>
      <c r="AC117" s="11"/>
      <c r="AD117" s="11"/>
      <c r="AE117" s="3"/>
    </row>
    <row r="118" spans="25:31">
      <c r="Y118" s="3"/>
      <c r="Z118" s="11"/>
      <c r="AA118" s="11"/>
      <c r="AB118" s="11"/>
      <c r="AC118" s="11"/>
      <c r="AD118" s="11"/>
      <c r="AE118" s="3"/>
    </row>
    <row r="119" spans="25:31">
      <c r="Y119" s="3"/>
      <c r="Z119" s="11"/>
      <c r="AA119" s="11"/>
      <c r="AB119" s="11"/>
      <c r="AC119" s="11"/>
      <c r="AD119" s="11"/>
      <c r="AE119" s="3"/>
    </row>
    <row r="120" spans="25:31">
      <c r="Y120" s="3"/>
      <c r="Z120" s="11"/>
      <c r="AA120" s="11"/>
      <c r="AB120" s="11"/>
      <c r="AC120" s="11"/>
      <c r="AD120" s="11"/>
      <c r="AE120" s="3"/>
    </row>
    <row r="121" spans="25:31">
      <c r="Y121" s="3"/>
      <c r="Z121" s="11"/>
      <c r="AA121" s="11"/>
      <c r="AB121" s="11"/>
      <c r="AC121" s="11"/>
      <c r="AD121" s="11"/>
      <c r="AE121" s="3"/>
    </row>
    <row r="122" spans="25:31">
      <c r="Y122" s="3"/>
      <c r="Z122" s="11"/>
      <c r="AA122" s="11"/>
      <c r="AB122" s="11"/>
      <c r="AC122" s="11"/>
      <c r="AD122" s="11"/>
      <c r="AE122" s="3"/>
    </row>
    <row r="123" spans="25:31">
      <c r="Y123" s="3"/>
      <c r="Z123" s="11"/>
      <c r="AA123" s="11"/>
      <c r="AB123" s="11"/>
      <c r="AC123" s="11"/>
      <c r="AD123" s="11"/>
      <c r="AE123" s="3"/>
    </row>
    <row r="124" spans="25:31">
      <c r="Y124" s="3"/>
      <c r="Z124" s="11"/>
      <c r="AA124" s="11"/>
      <c r="AB124" s="11"/>
      <c r="AC124" s="11"/>
      <c r="AD124" s="11"/>
      <c r="AE124" s="3"/>
    </row>
    <row r="125" spans="25:31">
      <c r="Y125" s="3"/>
      <c r="Z125" s="11"/>
      <c r="AA125" s="11"/>
      <c r="AB125" s="11"/>
      <c r="AC125" s="11"/>
      <c r="AD125" s="11"/>
      <c r="AE125" s="3"/>
    </row>
    <row r="126" spans="25:31">
      <c r="Y126" s="3"/>
      <c r="Z126" s="11"/>
      <c r="AA126" s="11"/>
      <c r="AB126" s="11"/>
      <c r="AC126" s="11"/>
      <c r="AD126" s="11"/>
      <c r="AE126" s="3"/>
    </row>
    <row r="127" spans="25:31">
      <c r="Y127" s="3"/>
      <c r="Z127" s="11"/>
      <c r="AA127" s="11"/>
      <c r="AB127" s="11"/>
      <c r="AC127" s="11"/>
      <c r="AD127" s="11"/>
      <c r="AE127" s="3"/>
    </row>
    <row r="128" spans="25:31">
      <c r="Y128" s="3"/>
      <c r="Z128" s="11"/>
      <c r="AA128" s="11"/>
      <c r="AB128" s="11"/>
      <c r="AC128" s="11"/>
      <c r="AD128" s="11"/>
      <c r="AE128" s="3"/>
    </row>
    <row r="129" spans="25:31">
      <c r="Y129" s="3"/>
      <c r="Z129" s="11"/>
      <c r="AA129" s="11"/>
      <c r="AB129" s="11"/>
      <c r="AC129" s="11"/>
      <c r="AD129" s="11"/>
      <c r="AE129" s="3"/>
    </row>
    <row r="130" spans="25:31">
      <c r="Y130" s="3"/>
      <c r="Z130" s="11"/>
      <c r="AA130" s="11"/>
      <c r="AB130" s="11"/>
      <c r="AC130" s="11"/>
      <c r="AD130" s="11"/>
      <c r="AE130" s="3"/>
    </row>
    <row r="131" spans="25:31">
      <c r="Y131" s="3"/>
      <c r="Z131" s="11"/>
      <c r="AA131" s="11"/>
      <c r="AB131" s="11"/>
      <c r="AC131" s="11"/>
      <c r="AD131" s="11"/>
      <c r="AE131" s="3"/>
    </row>
    <row r="132" spans="25:31">
      <c r="Y132" s="3"/>
      <c r="Z132" s="11"/>
      <c r="AA132" s="11"/>
      <c r="AB132" s="11"/>
      <c r="AC132" s="11"/>
      <c r="AD132" s="11"/>
      <c r="AE132" s="3"/>
    </row>
    <row r="133" spans="25:31">
      <c r="Y133" s="3"/>
      <c r="Z133" s="11"/>
      <c r="AA133" s="11"/>
      <c r="AB133" s="11"/>
      <c r="AC133" s="11"/>
      <c r="AD133" s="11"/>
      <c r="AE133" s="3"/>
    </row>
    <row r="134" spans="25:31">
      <c r="Y134" s="3"/>
      <c r="Z134" s="11"/>
      <c r="AA134" s="11"/>
      <c r="AB134" s="11"/>
      <c r="AC134" s="11"/>
      <c r="AD134" s="11"/>
      <c r="AE134" s="3"/>
    </row>
    <row r="135" spans="25:31">
      <c r="Y135" s="3"/>
      <c r="Z135" s="11"/>
      <c r="AA135" s="11"/>
      <c r="AB135" s="11"/>
      <c r="AC135" s="11"/>
      <c r="AD135" s="11"/>
      <c r="AE135" s="3"/>
    </row>
    <row r="136" spans="25:31">
      <c r="Y136" s="3"/>
      <c r="Z136" s="11"/>
      <c r="AA136" s="11"/>
      <c r="AB136" s="11"/>
      <c r="AC136" s="11"/>
      <c r="AD136" s="11"/>
      <c r="AE136" s="3"/>
    </row>
    <row r="137" spans="25:31">
      <c r="Y137" s="3"/>
      <c r="Z137" s="11"/>
      <c r="AA137" s="11"/>
      <c r="AB137" s="11"/>
      <c r="AC137" s="11"/>
      <c r="AD137" s="11"/>
      <c r="AE137" s="3"/>
    </row>
    <row r="138" spans="25:31">
      <c r="Y138" s="3"/>
      <c r="Z138" s="11"/>
      <c r="AA138" s="11"/>
      <c r="AB138" s="11"/>
      <c r="AC138" s="11"/>
      <c r="AD138" s="11"/>
      <c r="AE138" s="3"/>
    </row>
    <row r="139" spans="25:31">
      <c r="Y139" s="3"/>
      <c r="Z139" s="11"/>
      <c r="AA139" s="11"/>
      <c r="AB139" s="11"/>
      <c r="AC139" s="11"/>
      <c r="AD139" s="11"/>
      <c r="AE139" s="3"/>
    </row>
    <row r="140" spans="25:31">
      <c r="Y140" s="3"/>
      <c r="Z140" s="11"/>
      <c r="AA140" s="11"/>
      <c r="AB140" s="11"/>
      <c r="AC140" s="11"/>
      <c r="AD140" s="11"/>
      <c r="AE140" s="3"/>
    </row>
    <row r="141" spans="25:31">
      <c r="Y141" s="3"/>
      <c r="Z141" s="11"/>
      <c r="AA141" s="11"/>
      <c r="AB141" s="11"/>
      <c r="AC141" s="11"/>
      <c r="AD141" s="11"/>
      <c r="AE141" s="3"/>
    </row>
    <row r="142" spans="25:31">
      <c r="Y142" s="3"/>
      <c r="Z142" s="11"/>
      <c r="AA142" s="11"/>
      <c r="AB142" s="11"/>
      <c r="AC142" s="11"/>
      <c r="AD142" s="11"/>
      <c r="AE142" s="3"/>
    </row>
    <row r="143" spans="25:31">
      <c r="Y143" s="3"/>
      <c r="Z143" s="11"/>
      <c r="AA143" s="11"/>
      <c r="AB143" s="11"/>
      <c r="AC143" s="11"/>
      <c r="AD143" s="11"/>
      <c r="AE143" s="3"/>
    </row>
    <row r="144" spans="25:31">
      <c r="Y144" s="3"/>
      <c r="Z144" s="11"/>
      <c r="AA144" s="11"/>
      <c r="AB144" s="11"/>
      <c r="AC144" s="11"/>
      <c r="AD144" s="11"/>
      <c r="AE144" s="3"/>
    </row>
    <row r="145" spans="25:31">
      <c r="Y145" s="3"/>
      <c r="Z145" s="11"/>
      <c r="AA145" s="11"/>
      <c r="AB145" s="11"/>
      <c r="AC145" s="11"/>
      <c r="AD145" s="11"/>
      <c r="AE145" s="3"/>
    </row>
    <row r="146" spans="25:31">
      <c r="Y146" s="3"/>
      <c r="Z146" s="11"/>
      <c r="AA146" s="11"/>
      <c r="AB146" s="11"/>
      <c r="AC146" s="11"/>
      <c r="AD146" s="11"/>
      <c r="AE146" s="3"/>
    </row>
    <row r="147" spans="25:31">
      <c r="Y147" s="3"/>
      <c r="Z147" s="11"/>
      <c r="AA147" s="11"/>
      <c r="AB147" s="11"/>
      <c r="AC147" s="11"/>
      <c r="AD147" s="11"/>
      <c r="AE147" s="3"/>
    </row>
    <row r="148" spans="25:31">
      <c r="Y148" s="3"/>
      <c r="Z148" s="11"/>
      <c r="AA148" s="11"/>
      <c r="AB148" s="11"/>
      <c r="AC148" s="11"/>
      <c r="AD148" s="11"/>
      <c r="AE148" s="3"/>
    </row>
    <row r="149" spans="25:31">
      <c r="Y149" s="3"/>
      <c r="Z149" s="11"/>
      <c r="AA149" s="11"/>
      <c r="AB149" s="11"/>
      <c r="AC149" s="11"/>
      <c r="AD149" s="11"/>
      <c r="AE149" s="3"/>
    </row>
    <row r="150" spans="25:31">
      <c r="Y150" s="3"/>
      <c r="Z150" s="11"/>
      <c r="AA150" s="11"/>
      <c r="AB150" s="11"/>
      <c r="AC150" s="11"/>
      <c r="AD150" s="11"/>
      <c r="AE150" s="3"/>
    </row>
    <row r="151" spans="25:31">
      <c r="Y151" s="3"/>
      <c r="Z151" s="11"/>
      <c r="AA151" s="11"/>
      <c r="AB151" s="11"/>
      <c r="AC151" s="11"/>
      <c r="AD151" s="11"/>
      <c r="AE151" s="3"/>
    </row>
    <row r="152" spans="25:31">
      <c r="Y152" s="3"/>
      <c r="Z152" s="11"/>
      <c r="AA152" s="11"/>
      <c r="AB152" s="11"/>
      <c r="AC152" s="11"/>
      <c r="AD152" s="11"/>
      <c r="AE152" s="3"/>
    </row>
    <row r="153" spans="25:31">
      <c r="Y153" s="3"/>
      <c r="Z153" s="11"/>
      <c r="AA153" s="11"/>
      <c r="AB153" s="11"/>
      <c r="AC153" s="11"/>
      <c r="AD153" s="11"/>
      <c r="AE153" s="3"/>
    </row>
    <row r="154" spans="25:31">
      <c r="Y154" s="3"/>
      <c r="Z154" s="11"/>
      <c r="AA154" s="11"/>
      <c r="AB154" s="11"/>
      <c r="AC154" s="11"/>
      <c r="AD154" s="11"/>
      <c r="AE154" s="3"/>
    </row>
    <row r="155" spans="25:31">
      <c r="Y155" s="3"/>
      <c r="Z155" s="11"/>
      <c r="AA155" s="11"/>
      <c r="AB155" s="11"/>
      <c r="AC155" s="11"/>
      <c r="AD155" s="11"/>
      <c r="AE155" s="3"/>
    </row>
    <row r="156" spans="25:31">
      <c r="Y156" s="3"/>
      <c r="Z156" s="11"/>
      <c r="AA156" s="11"/>
      <c r="AB156" s="11"/>
      <c r="AC156" s="11"/>
      <c r="AD156" s="11"/>
      <c r="AE156" s="3"/>
    </row>
    <row r="157" spans="25:31">
      <c r="Y157" s="3"/>
      <c r="Z157" s="11"/>
      <c r="AA157" s="11"/>
      <c r="AB157" s="11"/>
      <c r="AC157" s="11"/>
      <c r="AD157" s="11"/>
      <c r="AE157" s="3"/>
    </row>
    <row r="158" spans="25:31">
      <c r="Y158" s="3"/>
      <c r="Z158" s="11"/>
      <c r="AA158" s="11"/>
      <c r="AB158" s="11"/>
      <c r="AC158" s="11"/>
      <c r="AD158" s="11"/>
      <c r="AE158" s="3"/>
    </row>
    <row r="159" spans="25:31">
      <c r="Y159" s="3"/>
      <c r="Z159" s="11"/>
      <c r="AA159" s="11"/>
      <c r="AB159" s="11"/>
      <c r="AC159" s="11"/>
      <c r="AD159" s="11"/>
      <c r="AE159" s="3"/>
    </row>
    <row r="160" spans="25:31">
      <c r="Y160" s="3"/>
      <c r="Z160" s="11"/>
      <c r="AA160" s="11"/>
      <c r="AB160" s="11"/>
      <c r="AC160" s="11"/>
      <c r="AD160" s="11"/>
      <c r="AE160" s="3"/>
    </row>
    <row r="161" spans="25:31">
      <c r="Y161" s="3"/>
      <c r="Z161" s="11"/>
      <c r="AA161" s="11"/>
      <c r="AB161" s="11"/>
      <c r="AC161" s="11"/>
      <c r="AD161" s="11"/>
      <c r="AE161" s="3"/>
    </row>
    <row r="162" spans="25:31">
      <c r="Y162" s="3"/>
      <c r="Z162" s="11"/>
      <c r="AA162" s="11"/>
      <c r="AB162" s="11"/>
      <c r="AC162" s="11"/>
      <c r="AD162" s="11"/>
      <c r="AE162" s="3"/>
    </row>
    <row r="163" spans="25:31">
      <c r="Y163" s="3"/>
      <c r="Z163" s="11"/>
      <c r="AA163" s="11"/>
      <c r="AB163" s="11"/>
      <c r="AC163" s="11"/>
      <c r="AD163" s="11"/>
    </row>
  </sheetData>
  <mergeCells count="6">
    <mergeCell ref="B2:F2"/>
    <mergeCell ref="G2:K2"/>
    <mergeCell ref="C3:D3"/>
    <mergeCell ref="E3:F3"/>
    <mergeCell ref="H3:I3"/>
    <mergeCell ref="J3:K3"/>
  </mergeCells>
  <phoneticPr fontId="3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73" zoomScaleNormal="85" workbookViewId="0">
      <selection activeCell="K31" sqref="K31"/>
    </sheetView>
  </sheetViews>
  <sheetFormatPr defaultRowHeight="14.4"/>
  <cols>
    <col min="1" max="1" width="21.88671875" bestFit="1" customWidth="1"/>
    <col min="3" max="3" width="9.109375" bestFit="1" customWidth="1"/>
    <col min="4" max="4" width="9.88671875" bestFit="1" customWidth="1"/>
    <col min="5" max="5" width="9.109375" bestFit="1" customWidth="1"/>
    <col min="6" max="6" width="9.88671875" bestFit="1" customWidth="1"/>
    <col min="7" max="7" width="9.109375" bestFit="1" customWidth="1"/>
    <col min="9" max="9" width="9" style="10"/>
    <col min="11" max="11" width="9.77734375" style="156" customWidth="1"/>
    <col min="12" max="12" width="2.44140625" customWidth="1"/>
    <col min="17" max="17" width="39.21875" customWidth="1"/>
    <col min="19" max="19" width="11.77734375" customWidth="1"/>
    <col min="21" max="22" width="12.77734375" customWidth="1"/>
  </cols>
  <sheetData>
    <row r="1" spans="1:23" ht="21.6" thickBot="1">
      <c r="I1" s="313" t="s">
        <v>179</v>
      </c>
      <c r="J1" s="314"/>
      <c r="K1" s="315"/>
      <c r="M1" s="316"/>
      <c r="N1" s="316"/>
      <c r="O1" s="316"/>
      <c r="Q1" s="313" t="s">
        <v>431</v>
      </c>
      <c r="R1" s="314"/>
      <c r="S1" s="314"/>
      <c r="T1" s="314"/>
      <c r="U1" s="314"/>
      <c r="V1" s="314"/>
      <c r="W1" s="316"/>
    </row>
    <row r="2" spans="1:23">
      <c r="A2" s="317" t="s">
        <v>432</v>
      </c>
      <c r="B2" s="318"/>
      <c r="C2" s="319" t="s">
        <v>1</v>
      </c>
      <c r="D2" s="320" t="s">
        <v>3</v>
      </c>
      <c r="E2" s="320" t="s">
        <v>5</v>
      </c>
      <c r="F2" s="320" t="s">
        <v>7</v>
      </c>
      <c r="G2" s="321" t="s">
        <v>9</v>
      </c>
      <c r="I2" s="195" t="s">
        <v>44</v>
      </c>
      <c r="J2" s="195" t="s">
        <v>433</v>
      </c>
      <c r="K2" s="322" t="s">
        <v>434</v>
      </c>
      <c r="M2" s="195" t="s">
        <v>44</v>
      </c>
      <c r="N2" s="195" t="s">
        <v>433</v>
      </c>
      <c r="O2" s="322" t="s">
        <v>434</v>
      </c>
      <c r="Q2" s="3" t="s">
        <v>50</v>
      </c>
      <c r="R2" s="3" t="s">
        <v>435</v>
      </c>
      <c r="S2" s="3"/>
      <c r="T2" s="3"/>
      <c r="U2" s="3"/>
      <c r="V2" s="3"/>
      <c r="W2" s="3"/>
    </row>
    <row r="3" spans="1:23">
      <c r="A3" s="323" t="s">
        <v>436</v>
      </c>
      <c r="B3" s="324">
        <v>1</v>
      </c>
      <c r="C3" s="68">
        <v>9.7720000000000002</v>
      </c>
      <c r="D3" s="325">
        <v>309.99799999999999</v>
      </c>
      <c r="E3" s="325">
        <v>121.848</v>
      </c>
      <c r="F3" s="325">
        <v>253.178</v>
      </c>
      <c r="G3" s="326">
        <v>277.49599999999998</v>
      </c>
      <c r="I3" s="179" t="str">
        <f>$D$2</f>
        <v>KO</v>
      </c>
      <c r="J3" s="180">
        <f>D3</f>
        <v>309.99799999999999</v>
      </c>
      <c r="K3" s="156">
        <f t="shared" ref="K3:K11" si="0">LOG(J3)</f>
        <v>2.4913588919253509</v>
      </c>
      <c r="M3" s="179" t="str">
        <f>$F$2</f>
        <v>KI</v>
      </c>
      <c r="N3" s="180">
        <f>F3</f>
        <v>253.178</v>
      </c>
      <c r="O3" s="156">
        <f t="shared" ref="O3:O9" si="1">LOG(N3)</f>
        <v>2.4034259647982799</v>
      </c>
      <c r="Q3" s="3" t="s">
        <v>437</v>
      </c>
      <c r="R3" s="11"/>
      <c r="S3" s="11"/>
      <c r="T3" s="11"/>
      <c r="U3" s="3"/>
      <c r="V3" s="3"/>
      <c r="W3" s="3"/>
    </row>
    <row r="4" spans="1:23">
      <c r="A4" s="323"/>
      <c r="B4" s="324">
        <v>2</v>
      </c>
      <c r="C4" s="68">
        <v>9.4489999999999998</v>
      </c>
      <c r="D4" s="325">
        <v>233.93799999999999</v>
      </c>
      <c r="E4" s="325">
        <v>225.22200000000001</v>
      </c>
      <c r="F4" s="325">
        <v>221.828</v>
      </c>
      <c r="G4" s="326">
        <v>254.91200000000001</v>
      </c>
      <c r="I4" s="179" t="str">
        <f t="shared" ref="I4:I7" si="2">$D$2</f>
        <v>KO</v>
      </c>
      <c r="J4" s="180">
        <f>D4</f>
        <v>233.93799999999999</v>
      </c>
      <c r="K4" s="156">
        <f t="shared" si="0"/>
        <v>2.3691007726850914</v>
      </c>
      <c r="M4" s="179" t="str">
        <f t="shared" ref="M4:M5" si="3">$F$2</f>
        <v>KI</v>
      </c>
      <c r="N4" s="180">
        <f>F4</f>
        <v>221.828</v>
      </c>
      <c r="O4" s="156">
        <f t="shared" si="1"/>
        <v>2.3460163636256031</v>
      </c>
      <c r="Q4" s="3" t="s">
        <v>438</v>
      </c>
      <c r="R4" s="11"/>
      <c r="S4" s="11"/>
      <c r="T4" s="11"/>
      <c r="U4" s="3"/>
      <c r="V4" s="3"/>
      <c r="W4" s="3"/>
    </row>
    <row r="5" spans="1:23">
      <c r="A5" s="323"/>
      <c r="B5" s="327">
        <v>3</v>
      </c>
      <c r="C5" s="68">
        <v>8.6150000000000002</v>
      </c>
      <c r="D5" s="325">
        <v>283.85399999999998</v>
      </c>
      <c r="E5" s="325">
        <v>329.25599999999997</v>
      </c>
      <c r="F5" s="325">
        <v>264.00299999999999</v>
      </c>
      <c r="G5" s="326">
        <v>285.738</v>
      </c>
      <c r="I5" s="179" t="str">
        <f t="shared" si="2"/>
        <v>KO</v>
      </c>
      <c r="J5" s="180">
        <f>D5</f>
        <v>283.85399999999998</v>
      </c>
      <c r="K5" s="156">
        <f t="shared" si="0"/>
        <v>2.4530950185744231</v>
      </c>
      <c r="M5" s="179" t="str">
        <f t="shared" si="3"/>
        <v>KI</v>
      </c>
      <c r="N5" s="180">
        <f>F5</f>
        <v>264.00299999999999</v>
      </c>
      <c r="O5" s="156">
        <f t="shared" si="1"/>
        <v>2.4216088620063578</v>
      </c>
      <c r="Q5" s="3" t="s">
        <v>63</v>
      </c>
      <c r="R5" s="11" t="s">
        <v>64</v>
      </c>
      <c r="S5" s="8" t="s">
        <v>439</v>
      </c>
      <c r="T5" s="3"/>
      <c r="U5" s="3"/>
      <c r="V5" s="3"/>
      <c r="W5" s="3"/>
    </row>
    <row r="6" spans="1:23">
      <c r="A6" s="323"/>
      <c r="B6" s="327">
        <v>4</v>
      </c>
      <c r="C6" s="68">
        <v>8.0510000000000002</v>
      </c>
      <c r="D6" s="325">
        <v>213.953</v>
      </c>
      <c r="E6" s="325">
        <v>124.88500000000001</v>
      </c>
      <c r="F6" s="325"/>
      <c r="G6" s="326">
        <v>261.209</v>
      </c>
      <c r="I6" s="179" t="str">
        <f t="shared" si="2"/>
        <v>KO</v>
      </c>
      <c r="J6" s="180">
        <f>D6</f>
        <v>213.953</v>
      </c>
      <c r="K6" s="156">
        <f t="shared" si="0"/>
        <v>2.3303183804404766</v>
      </c>
      <c r="M6" s="179" t="str">
        <f>$G$2</f>
        <v>InjKI</v>
      </c>
      <c r="N6" s="180">
        <f>G3</f>
        <v>277.49599999999998</v>
      </c>
      <c r="O6" s="156">
        <f t="shared" si="1"/>
        <v>2.4432567273129369</v>
      </c>
      <c r="Q6" s="3" t="s">
        <v>70</v>
      </c>
      <c r="R6" s="11" t="s">
        <v>64</v>
      </c>
      <c r="S6" s="8" t="s">
        <v>440</v>
      </c>
      <c r="T6" s="11"/>
      <c r="U6" s="11"/>
      <c r="V6" s="11"/>
      <c r="W6" s="3"/>
    </row>
    <row r="7" spans="1:23">
      <c r="A7" s="323"/>
      <c r="B7" s="327">
        <v>5</v>
      </c>
      <c r="C7" s="68">
        <v>9.4049999999999994</v>
      </c>
      <c r="D7" s="325">
        <v>297.57900000000001</v>
      </c>
      <c r="E7" s="325"/>
      <c r="F7" s="325"/>
      <c r="G7" s="326"/>
      <c r="I7" s="179" t="str">
        <f t="shared" si="2"/>
        <v>KO</v>
      </c>
      <c r="J7" s="180">
        <f>D7</f>
        <v>297.57900000000001</v>
      </c>
      <c r="K7" s="156">
        <f t="shared" si="0"/>
        <v>2.4736022800125648</v>
      </c>
      <c r="M7" s="179" t="str">
        <f t="shared" ref="M7:M9" si="4">$G$2</f>
        <v>InjKI</v>
      </c>
      <c r="N7" s="180">
        <f>G4</f>
        <v>254.91200000000001</v>
      </c>
      <c r="O7" s="156">
        <f t="shared" si="1"/>
        <v>2.4063902803932153</v>
      </c>
      <c r="Q7" s="3" t="s">
        <v>76</v>
      </c>
      <c r="R7" s="11" t="s">
        <v>77</v>
      </c>
      <c r="S7" s="11" t="s">
        <v>78</v>
      </c>
      <c r="T7" s="11" t="s">
        <v>41</v>
      </c>
      <c r="U7" s="11" t="s">
        <v>79</v>
      </c>
      <c r="V7" s="11" t="s">
        <v>80</v>
      </c>
      <c r="W7" s="3"/>
    </row>
    <row r="8" spans="1:23" ht="15" thickBot="1">
      <c r="A8" s="328"/>
      <c r="B8" s="329">
        <v>6</v>
      </c>
      <c r="C8" s="330">
        <v>9.0820000000000007</v>
      </c>
      <c r="D8" s="331"/>
      <c r="E8" s="331"/>
      <c r="F8" s="331"/>
      <c r="G8" s="332"/>
      <c r="I8" s="179" t="str">
        <f>$E$2</f>
        <v>InjKO</v>
      </c>
      <c r="J8" s="180">
        <f>E3</f>
        <v>121.848</v>
      </c>
      <c r="K8" s="156">
        <f t="shared" si="0"/>
        <v>2.085818405116211</v>
      </c>
      <c r="M8" s="179" t="str">
        <f t="shared" si="4"/>
        <v>InjKI</v>
      </c>
      <c r="N8" s="180">
        <f>G5</f>
        <v>285.738</v>
      </c>
      <c r="O8" s="156">
        <f t="shared" si="1"/>
        <v>2.4559680005958779</v>
      </c>
      <c r="Q8" s="3" t="s">
        <v>3</v>
      </c>
      <c r="R8" s="11">
        <v>5</v>
      </c>
      <c r="S8" s="11">
        <v>0</v>
      </c>
      <c r="T8" s="11">
        <v>2.423</v>
      </c>
      <c r="U8" s="11">
        <v>7.0099999999999996E-2</v>
      </c>
      <c r="V8" s="11">
        <v>3.1300000000000001E-2</v>
      </c>
      <c r="W8" s="3"/>
    </row>
    <row r="9" spans="1:23">
      <c r="A9" s="333"/>
      <c r="B9" s="334" t="s">
        <v>441</v>
      </c>
      <c r="C9" s="335">
        <f>AVERAGE(C3:C8)</f>
        <v>9.0623333333333331</v>
      </c>
      <c r="D9" s="336">
        <f t="shared" ref="D9:G9" si="5">AVERAGE(D3:D8)</f>
        <v>267.86439999999999</v>
      </c>
      <c r="E9" s="336">
        <f t="shared" si="5"/>
        <v>200.30275</v>
      </c>
      <c r="F9" s="336">
        <f t="shared" si="5"/>
        <v>246.33633333333333</v>
      </c>
      <c r="G9" s="336">
        <f t="shared" si="5"/>
        <v>269.83875</v>
      </c>
      <c r="I9" s="179" t="str">
        <f t="shared" ref="I9:I11" si="6">$E$2</f>
        <v>InjKO</v>
      </c>
      <c r="J9" s="180">
        <f>E4</f>
        <v>225.22200000000001</v>
      </c>
      <c r="K9" s="156">
        <f t="shared" si="0"/>
        <v>2.3526108107438701</v>
      </c>
      <c r="M9" s="179" t="str">
        <f t="shared" si="4"/>
        <v>InjKI</v>
      </c>
      <c r="N9" s="180">
        <f>G6</f>
        <v>261.209</v>
      </c>
      <c r="O9" s="156">
        <f t="shared" si="1"/>
        <v>2.4169881365502022</v>
      </c>
      <c r="Q9" s="3" t="s">
        <v>5</v>
      </c>
      <c r="R9" s="11">
        <v>4</v>
      </c>
      <c r="S9" s="11">
        <v>0</v>
      </c>
      <c r="T9" s="11">
        <v>2.2629999999999999</v>
      </c>
      <c r="U9" s="11">
        <v>0.21</v>
      </c>
      <c r="V9" s="11">
        <v>0.105</v>
      </c>
      <c r="W9" s="3"/>
    </row>
    <row r="10" spans="1:23" ht="15" thickBot="1">
      <c r="A10" s="337"/>
      <c r="B10" s="329" t="s">
        <v>42</v>
      </c>
      <c r="C10" s="330">
        <f>STDEV(C3:C8)</f>
        <v>0.63148196068190776</v>
      </c>
      <c r="D10" s="331">
        <f t="shared" ref="D10:G10" si="7">STDEV(D3:D8)</f>
        <v>41.747169596273515</v>
      </c>
      <c r="E10" s="331">
        <f t="shared" si="7"/>
        <v>98.476553078638972</v>
      </c>
      <c r="F10" s="331">
        <f t="shared" si="7"/>
        <v>21.904085425630832</v>
      </c>
      <c r="G10" s="331">
        <f t="shared" si="7"/>
        <v>14.244298025876873</v>
      </c>
      <c r="I10" s="179" t="str">
        <f t="shared" si="6"/>
        <v>InjKO</v>
      </c>
      <c r="J10" s="180">
        <f>E5</f>
        <v>329.25599999999997</v>
      </c>
      <c r="K10" s="156">
        <f t="shared" si="0"/>
        <v>2.5175336978119502</v>
      </c>
      <c r="Q10" s="3"/>
      <c r="R10" s="11"/>
      <c r="S10" s="11"/>
      <c r="T10" s="11"/>
      <c r="U10" s="11"/>
      <c r="V10" s="11"/>
      <c r="W10" s="3"/>
    </row>
    <row r="11" spans="1:23">
      <c r="A11" s="338"/>
      <c r="B11" s="339"/>
      <c r="C11" s="340"/>
      <c r="D11" s="340"/>
      <c r="E11" s="340"/>
      <c r="F11" s="340"/>
      <c r="G11" s="340"/>
      <c r="I11" s="179" t="str">
        <f t="shared" si="6"/>
        <v>InjKO</v>
      </c>
      <c r="J11" s="180">
        <f>E6</f>
        <v>124.88500000000001</v>
      </c>
      <c r="K11" s="156">
        <f t="shared" si="0"/>
        <v>2.0965102781784761</v>
      </c>
      <c r="Q11" s="3" t="s">
        <v>83</v>
      </c>
      <c r="R11" s="11" t="s">
        <v>84</v>
      </c>
      <c r="S11" s="11" t="s">
        <v>85</v>
      </c>
      <c r="T11" s="11" t="s">
        <v>86</v>
      </c>
      <c r="U11" s="11" t="s">
        <v>87</v>
      </c>
      <c r="V11" s="11" t="s">
        <v>88</v>
      </c>
      <c r="W11" s="3"/>
    </row>
    <row r="12" spans="1:23">
      <c r="Q12" s="3" t="s">
        <v>102</v>
      </c>
      <c r="R12" s="11">
        <v>1</v>
      </c>
      <c r="S12" s="11">
        <v>5.7200000000000001E-2</v>
      </c>
      <c r="T12" s="11">
        <v>5.7200000000000001E-2</v>
      </c>
      <c r="U12" s="11">
        <v>2.64</v>
      </c>
      <c r="V12" s="11">
        <v>0.14799999999999999</v>
      </c>
      <c r="W12" s="3"/>
    </row>
    <row r="13" spans="1:23">
      <c r="Q13" s="3" t="s">
        <v>95</v>
      </c>
      <c r="R13" s="11">
        <v>7</v>
      </c>
      <c r="S13" s="11">
        <v>0.152</v>
      </c>
      <c r="T13" s="11">
        <v>2.1700000000000001E-2</v>
      </c>
      <c r="U13" s="11"/>
      <c r="V13" s="11"/>
      <c r="W13" s="3"/>
    </row>
    <row r="14" spans="1:23">
      <c r="Q14" s="3" t="s">
        <v>97</v>
      </c>
      <c r="R14" s="11">
        <v>8</v>
      </c>
      <c r="S14" s="11">
        <v>0.20899999999999999</v>
      </c>
      <c r="T14" s="11"/>
      <c r="U14" s="11"/>
      <c r="V14" s="11"/>
      <c r="W14" s="3"/>
    </row>
    <row r="15" spans="1:23">
      <c r="Q15" s="3"/>
      <c r="R15" s="11"/>
      <c r="S15" s="11"/>
      <c r="T15" s="11"/>
      <c r="U15" s="11"/>
      <c r="V15" s="11"/>
      <c r="W15" s="3"/>
    </row>
    <row r="16" spans="1:23">
      <c r="Q16" s="3" t="s">
        <v>442</v>
      </c>
      <c r="R16" s="11"/>
      <c r="S16" s="11"/>
      <c r="T16" s="11"/>
      <c r="U16" s="11"/>
      <c r="V16" s="3"/>
      <c r="W16" s="3"/>
    </row>
    <row r="17" spans="9:23">
      <c r="Q17" s="3" t="s">
        <v>443</v>
      </c>
    </row>
    <row r="18" spans="9:23">
      <c r="Q18" s="3" t="s">
        <v>444</v>
      </c>
    </row>
    <row r="19" spans="9:23">
      <c r="Q19" s="3" t="s">
        <v>428</v>
      </c>
    </row>
    <row r="22" spans="9:23">
      <c r="Q22" s="3" t="s">
        <v>50</v>
      </c>
      <c r="R22" s="3" t="s">
        <v>445</v>
      </c>
      <c r="S22" s="3"/>
      <c r="T22" s="3"/>
      <c r="U22" s="3"/>
      <c r="V22" s="3"/>
      <c r="W22" s="3"/>
    </row>
    <row r="23" spans="9:23">
      <c r="Q23" s="3" t="s">
        <v>437</v>
      </c>
      <c r="R23" s="3"/>
      <c r="S23" s="3"/>
      <c r="T23" s="3"/>
      <c r="U23" s="3"/>
      <c r="V23" s="3"/>
      <c r="W23" s="3"/>
    </row>
    <row r="24" spans="9:23">
      <c r="Q24" s="3" t="s">
        <v>438</v>
      </c>
      <c r="R24" s="3"/>
      <c r="S24" s="3"/>
      <c r="T24" s="3"/>
      <c r="U24" s="3"/>
      <c r="V24" s="3"/>
      <c r="W24" s="3"/>
    </row>
    <row r="25" spans="9:23">
      <c r="I25" s="179"/>
      <c r="J25" s="180"/>
      <c r="Q25" s="3" t="s">
        <v>63</v>
      </c>
      <c r="R25" s="11" t="s">
        <v>64</v>
      </c>
      <c r="S25" s="3" t="s">
        <v>446</v>
      </c>
      <c r="T25" s="3"/>
      <c r="U25" s="3"/>
      <c r="V25" s="3"/>
      <c r="W25" s="3"/>
    </row>
    <row r="26" spans="9:23">
      <c r="Q26" s="3" t="s">
        <v>70</v>
      </c>
      <c r="R26" s="11" t="s">
        <v>64</v>
      </c>
      <c r="S26" s="3" t="s">
        <v>447</v>
      </c>
      <c r="T26" s="3"/>
      <c r="U26" s="3"/>
      <c r="V26" s="3"/>
      <c r="W26" s="3"/>
    </row>
    <row r="27" spans="9:23">
      <c r="Q27" s="3"/>
      <c r="R27" s="11"/>
      <c r="S27" s="11"/>
      <c r="T27" s="11"/>
      <c r="U27" s="11"/>
      <c r="V27" s="3"/>
      <c r="W27" s="3"/>
    </row>
    <row r="28" spans="9:23">
      <c r="Q28" s="3" t="s">
        <v>76</v>
      </c>
      <c r="R28" s="11" t="s">
        <v>77</v>
      </c>
      <c r="S28" s="11" t="s">
        <v>78</v>
      </c>
      <c r="T28" s="11" t="s">
        <v>41</v>
      </c>
      <c r="U28" s="11" t="s">
        <v>79</v>
      </c>
      <c r="V28" s="11" t="s">
        <v>80</v>
      </c>
      <c r="W28" s="11"/>
    </row>
    <row r="29" spans="9:23">
      <c r="Q29" s="3" t="s">
        <v>7</v>
      </c>
      <c r="R29" s="11">
        <v>3</v>
      </c>
      <c r="S29" s="11">
        <v>0</v>
      </c>
      <c r="T29" s="11">
        <v>2.39</v>
      </c>
      <c r="U29" s="11">
        <v>3.95E-2</v>
      </c>
      <c r="V29" s="11">
        <v>2.2800000000000001E-2</v>
      </c>
      <c r="W29" s="11"/>
    </row>
    <row r="30" spans="9:23">
      <c r="Q30" s="3" t="s">
        <v>9</v>
      </c>
      <c r="R30" s="11">
        <v>4</v>
      </c>
      <c r="S30" s="11">
        <v>0</v>
      </c>
      <c r="T30" s="11">
        <v>2.431</v>
      </c>
      <c r="U30" s="11">
        <v>2.29E-2</v>
      </c>
      <c r="V30" s="11">
        <v>1.15E-2</v>
      </c>
      <c r="W30" s="11"/>
    </row>
    <row r="31" spans="9:23">
      <c r="Q31" s="3"/>
      <c r="R31" s="11"/>
      <c r="S31" s="11"/>
      <c r="T31" s="11"/>
      <c r="U31" s="11"/>
      <c r="V31" s="11"/>
      <c r="W31" s="11"/>
    </row>
    <row r="32" spans="9:23">
      <c r="Q32" s="3" t="s">
        <v>83</v>
      </c>
      <c r="R32" s="11" t="s">
        <v>84</v>
      </c>
      <c r="S32" s="11" t="s">
        <v>85</v>
      </c>
      <c r="T32" s="11" t="s">
        <v>86</v>
      </c>
      <c r="U32" s="11" t="s">
        <v>87</v>
      </c>
      <c r="V32" s="11" t="s">
        <v>88</v>
      </c>
      <c r="W32" s="11"/>
    </row>
    <row r="33" spans="17:23">
      <c r="Q33" s="3" t="s">
        <v>102</v>
      </c>
      <c r="R33" s="11">
        <v>1</v>
      </c>
      <c r="S33" s="11">
        <v>2.7799999999999999E-3</v>
      </c>
      <c r="T33" s="11">
        <v>2.7799999999999999E-3</v>
      </c>
      <c r="U33" s="11">
        <v>2.9689999999999999</v>
      </c>
      <c r="V33" s="11">
        <v>0.14499999999999999</v>
      </c>
      <c r="W33" s="11"/>
    </row>
    <row r="34" spans="17:23">
      <c r="Q34" s="3" t="s">
        <v>95</v>
      </c>
      <c r="R34" s="11">
        <v>5</v>
      </c>
      <c r="S34" s="11">
        <v>4.6899999999999997E-3</v>
      </c>
      <c r="T34" s="11">
        <v>9.3800000000000003E-4</v>
      </c>
      <c r="U34" s="11"/>
      <c r="V34" s="11"/>
      <c r="W34" s="11"/>
    </row>
    <row r="35" spans="17:23">
      <c r="Q35" s="3" t="s">
        <v>97</v>
      </c>
      <c r="R35" s="11">
        <v>6</v>
      </c>
      <c r="S35" s="11">
        <v>7.4700000000000001E-3</v>
      </c>
      <c r="T35" s="11"/>
      <c r="U35" s="11"/>
      <c r="V35" s="11"/>
      <c r="W35" s="11"/>
    </row>
    <row r="36" spans="17:23">
      <c r="Q36" s="3"/>
      <c r="R36" s="3"/>
      <c r="S36" s="3"/>
      <c r="T36" s="3"/>
      <c r="U36" s="3"/>
      <c r="V36" s="3"/>
      <c r="W36" s="3"/>
    </row>
    <row r="37" spans="17:23">
      <c r="Q37" s="3" t="s">
        <v>448</v>
      </c>
      <c r="R37" s="3"/>
      <c r="S37" s="3"/>
      <c r="T37" s="3"/>
      <c r="U37" s="3"/>
      <c r="V37" s="3"/>
      <c r="W37" s="3"/>
    </row>
    <row r="38" spans="17:23">
      <c r="Q38" s="3" t="s">
        <v>449</v>
      </c>
      <c r="R38" s="3"/>
      <c r="S38" s="3"/>
      <c r="T38" s="3"/>
      <c r="U38" s="3"/>
      <c r="V38" s="3"/>
      <c r="W38" s="3"/>
    </row>
    <row r="39" spans="17:23">
      <c r="Q39" s="3" t="s">
        <v>450</v>
      </c>
      <c r="R39" s="3"/>
      <c r="S39" s="3"/>
      <c r="T39" s="3"/>
      <c r="U39" s="3"/>
      <c r="V39" s="3"/>
      <c r="W39" s="3"/>
    </row>
    <row r="40" spans="17:23">
      <c r="Q40" s="3" t="s">
        <v>428</v>
      </c>
      <c r="R40" s="3"/>
      <c r="S40" s="3"/>
      <c r="T40" s="3"/>
      <c r="U40" s="3"/>
      <c r="V40" s="3"/>
      <c r="W40" s="3"/>
    </row>
    <row r="41" spans="17:23">
      <c r="R41" s="3"/>
      <c r="S41" s="3"/>
      <c r="T41" s="3"/>
      <c r="U41" s="3"/>
      <c r="V41" s="3"/>
      <c r="W41" s="3"/>
    </row>
    <row r="42" spans="17:23">
      <c r="W42" s="3"/>
    </row>
    <row r="43" spans="17:23">
      <c r="W43" s="3"/>
    </row>
    <row r="44" spans="17:23">
      <c r="W44" s="3"/>
    </row>
    <row r="45" spans="17:23">
      <c r="W45" s="3"/>
    </row>
    <row r="46" spans="17:23">
      <c r="W46" s="3"/>
    </row>
    <row r="47" spans="17:23">
      <c r="W47" s="3"/>
    </row>
    <row r="48" spans="17:23">
      <c r="W48" s="3"/>
    </row>
    <row r="49" spans="17:23">
      <c r="W49" s="3"/>
    </row>
    <row r="50" spans="17:23">
      <c r="W50" s="3"/>
    </row>
    <row r="51" spans="17:23">
      <c r="W51" s="3"/>
    </row>
    <row r="52" spans="17:23">
      <c r="W52" s="3"/>
    </row>
    <row r="53" spans="17:23">
      <c r="W53" s="3"/>
    </row>
    <row r="54" spans="17:23">
      <c r="W54" s="3"/>
    </row>
    <row r="55" spans="17:23">
      <c r="W55" s="3"/>
    </row>
    <row r="56" spans="17:23">
      <c r="R56" s="3"/>
      <c r="S56" s="3"/>
      <c r="T56" s="3"/>
      <c r="U56" s="3"/>
      <c r="V56" s="3"/>
      <c r="W56" s="3"/>
    </row>
    <row r="57" spans="17:23">
      <c r="Q57" s="3"/>
      <c r="R57" s="3"/>
      <c r="S57" s="3"/>
      <c r="T57" s="3"/>
      <c r="U57" s="3"/>
      <c r="V57" s="3"/>
      <c r="W57" s="3"/>
    </row>
    <row r="58" spans="17:23">
      <c r="Q58" s="3"/>
      <c r="R58" s="3"/>
      <c r="S58" s="3"/>
      <c r="T58" s="3"/>
      <c r="U58" s="3"/>
      <c r="V58" s="3"/>
      <c r="W58" s="3"/>
    </row>
    <row r="59" spans="17:23">
      <c r="Q59" s="3"/>
      <c r="R59" s="3"/>
      <c r="S59" s="3"/>
      <c r="T59" s="3"/>
      <c r="U59" s="3"/>
      <c r="V59" s="3"/>
      <c r="W59" s="3"/>
    </row>
    <row r="60" spans="17:23">
      <c r="Q60" s="3"/>
      <c r="R60" s="3"/>
      <c r="S60" s="3"/>
      <c r="T60" s="3"/>
      <c r="U60" s="3"/>
      <c r="V60" s="3"/>
      <c r="W60" s="3"/>
    </row>
    <row r="61" spans="17:23">
      <c r="Q61" s="3"/>
      <c r="R61" s="3"/>
      <c r="S61" s="3"/>
      <c r="T61" s="3"/>
      <c r="U61" s="3"/>
      <c r="V61" s="3"/>
      <c r="W61" s="3"/>
    </row>
    <row r="62" spans="17:23">
      <c r="Q62" s="3"/>
      <c r="R62" s="3"/>
      <c r="S62" s="3"/>
      <c r="T62" s="3"/>
      <c r="U62" s="3"/>
      <c r="V62" s="3"/>
      <c r="W62" s="3"/>
    </row>
    <row r="63" spans="17:23">
      <c r="Q63" s="3"/>
      <c r="R63" s="3"/>
      <c r="S63" s="3"/>
      <c r="T63" s="3"/>
      <c r="U63" s="3"/>
      <c r="V63" s="3"/>
      <c r="W63" s="3"/>
    </row>
    <row r="64" spans="17:23">
      <c r="Q64" s="3"/>
      <c r="R64" s="3"/>
      <c r="S64" s="3"/>
      <c r="T64" s="3"/>
      <c r="U64" s="3"/>
      <c r="V64" s="3"/>
      <c r="W64" s="3"/>
    </row>
    <row r="65" spans="17:23">
      <c r="Q65" s="3"/>
      <c r="R65" s="3"/>
      <c r="S65" s="3"/>
      <c r="T65" s="3"/>
      <c r="U65" s="3"/>
      <c r="V65" s="3"/>
      <c r="W65" s="3"/>
    </row>
    <row r="66" spans="17:23">
      <c r="Q66" s="3"/>
      <c r="R66" s="3"/>
      <c r="S66" s="3"/>
      <c r="T66" s="3"/>
      <c r="U66" s="3"/>
      <c r="V66" s="3"/>
      <c r="W66" s="3"/>
    </row>
    <row r="67" spans="17:23">
      <c r="Q67" s="3"/>
      <c r="R67" s="3"/>
      <c r="S67" s="3"/>
      <c r="T67" s="3"/>
      <c r="U67" s="3"/>
      <c r="V67" s="3"/>
      <c r="W67" s="3"/>
    </row>
    <row r="68" spans="17:23">
      <c r="Q68" s="3"/>
      <c r="R68" s="3"/>
      <c r="S68" s="3"/>
      <c r="T68" s="3"/>
      <c r="U68" s="3"/>
      <c r="V68" s="3"/>
      <c r="W68" s="3"/>
    </row>
    <row r="69" spans="17:23">
      <c r="Q69" s="3"/>
      <c r="R69" s="3"/>
      <c r="S69" s="3"/>
      <c r="T69" s="3"/>
      <c r="U69" s="3"/>
      <c r="V69" s="3"/>
      <c r="W69" s="3"/>
    </row>
    <row r="70" spans="17:23">
      <c r="Q70" s="3"/>
      <c r="R70" s="3"/>
      <c r="S70" s="3"/>
      <c r="T70" s="3"/>
      <c r="U70" s="3"/>
      <c r="V70" s="3"/>
      <c r="W70" s="3"/>
    </row>
    <row r="71" spans="17:23">
      <c r="Q71" s="3"/>
      <c r="R71" s="3"/>
      <c r="S71" s="3"/>
      <c r="T71" s="3"/>
      <c r="U71" s="3"/>
      <c r="V71" s="3"/>
      <c r="W71" s="3"/>
    </row>
    <row r="72" spans="17:23">
      <c r="Q72" s="3"/>
      <c r="R72" s="3"/>
      <c r="S72" s="3"/>
      <c r="T72" s="3"/>
      <c r="U72" s="3"/>
      <c r="V72" s="3"/>
      <c r="W72" s="3"/>
    </row>
    <row r="73" spans="17:23">
      <c r="Q73" s="3"/>
      <c r="R73" s="3"/>
      <c r="S73" s="3"/>
      <c r="T73" s="3"/>
      <c r="U73" s="3"/>
      <c r="V73" s="3"/>
      <c r="W73" s="3"/>
    </row>
    <row r="74" spans="17:23">
      <c r="Q74" s="3"/>
      <c r="R74" s="3"/>
      <c r="S74" s="3"/>
      <c r="T74" s="3"/>
      <c r="U74" s="3"/>
      <c r="V74" s="3"/>
      <c r="W74" s="3"/>
    </row>
    <row r="75" spans="17:23">
      <c r="Q75" s="3"/>
      <c r="R75" s="3"/>
      <c r="S75" s="3"/>
      <c r="T75" s="3"/>
      <c r="U75" s="3"/>
      <c r="V75" s="3"/>
      <c r="W75" s="3"/>
    </row>
    <row r="76" spans="17:23">
      <c r="Q76" s="3"/>
      <c r="R76" s="3"/>
      <c r="S76" s="3"/>
      <c r="T76" s="3"/>
      <c r="U76" s="3"/>
      <c r="V76" s="3"/>
      <c r="W76" s="3"/>
    </row>
    <row r="77" spans="17:23">
      <c r="Q77" s="3"/>
      <c r="R77" s="3"/>
      <c r="S77" s="3"/>
      <c r="T77" s="3"/>
      <c r="U77" s="3"/>
      <c r="V77" s="3"/>
      <c r="W77" s="3"/>
    </row>
    <row r="78" spans="17:23">
      <c r="Q78" s="3"/>
      <c r="R78" s="3"/>
      <c r="S78" s="3"/>
      <c r="T78" s="3"/>
      <c r="U78" s="3"/>
      <c r="V78" s="3"/>
      <c r="W78" s="3"/>
    </row>
    <row r="79" spans="17:23">
      <c r="Q79" s="3"/>
      <c r="R79" s="3"/>
      <c r="S79" s="3"/>
      <c r="T79" s="3"/>
      <c r="U79" s="3"/>
      <c r="V79" s="3"/>
      <c r="W79" s="3"/>
    </row>
    <row r="80" spans="17:23">
      <c r="Q80" s="3"/>
      <c r="R80" s="3"/>
      <c r="S80" s="3"/>
      <c r="T80" s="3"/>
      <c r="U80" s="3"/>
      <c r="V80" s="3"/>
      <c r="W80" s="3"/>
    </row>
    <row r="81" spans="17:23">
      <c r="Q81" s="3"/>
      <c r="R81" s="3"/>
      <c r="S81" s="3"/>
      <c r="T81" s="3"/>
      <c r="U81" s="3"/>
      <c r="V81" s="3"/>
      <c r="W81" s="3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48576"/>
  <sheetViews>
    <sheetView zoomScale="33" zoomScaleNormal="40" workbookViewId="0">
      <selection activeCell="AH42" sqref="AH42"/>
    </sheetView>
  </sheetViews>
  <sheetFormatPr defaultRowHeight="18"/>
  <cols>
    <col min="1" max="1" width="12.109375" style="185" bestFit="1" customWidth="1"/>
    <col min="2" max="2" width="18" style="7" bestFit="1" customWidth="1"/>
    <col min="3" max="6" width="4.33203125" style="170" bestFit="1" customWidth="1"/>
    <col min="7" max="7" width="14.21875" style="170" bestFit="1" customWidth="1"/>
    <col min="8" max="8" width="15.77734375" style="179" bestFit="1" customWidth="1"/>
    <col min="22" max="22" width="12.109375" bestFit="1" customWidth="1"/>
    <col min="23" max="23" width="18.21875" style="256" bestFit="1" customWidth="1"/>
    <col min="27" max="27" width="32.77734375" customWidth="1"/>
    <col min="28" max="28" width="15.109375" customWidth="1"/>
    <col min="29" max="29" width="10.88671875" style="12" customWidth="1"/>
    <col min="30" max="30" width="8.88671875" style="258"/>
    <col min="31" max="31" width="11.77734375" style="4" customWidth="1"/>
    <col min="32" max="33" width="8.88671875" style="4"/>
    <col min="34" max="34" width="16.21875" style="12" bestFit="1" customWidth="1"/>
    <col min="35" max="35" width="8.88671875" style="258"/>
    <col min="36" max="37" width="8.88671875" style="4"/>
    <col min="38" max="39" width="8.88671875" style="3"/>
  </cols>
  <sheetData>
    <row r="1" spans="1:38" ht="14.4">
      <c r="A1" s="153" t="s">
        <v>451</v>
      </c>
      <c r="B1" s="141"/>
      <c r="C1" s="270"/>
      <c r="D1" s="270"/>
      <c r="E1" s="270"/>
      <c r="F1" s="270"/>
      <c r="G1" s="271"/>
      <c r="H1" s="259"/>
      <c r="I1" s="128" t="s">
        <v>452</v>
      </c>
      <c r="J1" s="128"/>
      <c r="K1" s="128"/>
      <c r="U1" s="155" t="s">
        <v>453</v>
      </c>
      <c r="V1" s="143"/>
      <c r="W1" s="261"/>
      <c r="X1" s="143"/>
      <c r="Y1" s="152"/>
      <c r="AA1" s="157" t="s">
        <v>15</v>
      </c>
      <c r="AB1" s="142"/>
      <c r="AC1" s="142"/>
      <c r="AD1" s="142"/>
      <c r="AE1" s="142"/>
      <c r="AF1" s="144"/>
    </row>
    <row r="2" spans="1:38">
      <c r="A2" s="267" t="s">
        <v>454</v>
      </c>
      <c r="C2" s="268"/>
      <c r="D2" s="268"/>
      <c r="E2" s="268"/>
      <c r="F2" s="268"/>
      <c r="G2" s="269"/>
      <c r="H2" s="259"/>
      <c r="I2" s="190" t="s">
        <v>1</v>
      </c>
      <c r="J2" s="182" t="s">
        <v>455</v>
      </c>
      <c r="K2" s="183">
        <v>1</v>
      </c>
      <c r="L2" s="183">
        <v>2</v>
      </c>
      <c r="M2" s="183">
        <v>3</v>
      </c>
      <c r="N2" s="183">
        <v>4</v>
      </c>
      <c r="O2" s="183">
        <v>5</v>
      </c>
      <c r="P2" s="183">
        <v>6</v>
      </c>
      <c r="Q2" s="183">
        <v>7</v>
      </c>
      <c r="R2" s="183">
        <v>8</v>
      </c>
      <c r="S2" s="183">
        <v>9</v>
      </c>
      <c r="U2" s="183" t="s">
        <v>44</v>
      </c>
      <c r="V2" s="182" t="s">
        <v>456</v>
      </c>
      <c r="W2" s="260" t="s">
        <v>457</v>
      </c>
      <c r="AA2" t="s">
        <v>50</v>
      </c>
      <c r="AB2" s="7" t="s">
        <v>458</v>
      </c>
      <c r="AD2" s="198"/>
      <c r="AE2" s="259"/>
      <c r="AF2" s="12"/>
      <c r="AH2" s="195"/>
      <c r="AI2" s="196"/>
      <c r="AJ2" s="197"/>
      <c r="AK2" s="201"/>
      <c r="AL2" s="13"/>
    </row>
    <row r="3" spans="1:38">
      <c r="A3" s="184"/>
      <c r="B3" s="5" t="s">
        <v>381</v>
      </c>
      <c r="C3" s="175">
        <v>1</v>
      </c>
      <c r="D3" s="175">
        <v>2</v>
      </c>
      <c r="E3" s="175">
        <v>3</v>
      </c>
      <c r="F3" s="175">
        <v>4</v>
      </c>
      <c r="G3" s="265" t="s">
        <v>459</v>
      </c>
      <c r="H3" s="69"/>
      <c r="K3" s="262">
        <v>49.5</v>
      </c>
      <c r="L3" s="180">
        <v>96.5</v>
      </c>
      <c r="M3" s="180">
        <v>54</v>
      </c>
      <c r="N3" s="180">
        <v>195.5</v>
      </c>
      <c r="O3" s="180">
        <v>400</v>
      </c>
      <c r="P3" s="180">
        <v>400</v>
      </c>
      <c r="Q3" s="180">
        <v>400</v>
      </c>
      <c r="R3" s="180">
        <v>400</v>
      </c>
      <c r="S3" s="180">
        <v>400</v>
      </c>
      <c r="U3" t="s">
        <v>1</v>
      </c>
      <c r="V3" s="180">
        <f>AVERAGE(O3:S3)</f>
        <v>400</v>
      </c>
      <c r="W3" s="256">
        <f>LOG(V3)</f>
        <v>2.6020599913279625</v>
      </c>
      <c r="AA3" t="s">
        <v>460</v>
      </c>
      <c r="AB3" s="10"/>
      <c r="AD3" s="198"/>
      <c r="AE3" s="259"/>
      <c r="AF3" s="12"/>
      <c r="AI3" s="198"/>
      <c r="AJ3" s="60"/>
      <c r="AL3" s="4"/>
    </row>
    <row r="4" spans="1:38">
      <c r="H4" s="259"/>
      <c r="K4" s="180">
        <v>31</v>
      </c>
      <c r="L4" s="180">
        <v>60.5</v>
      </c>
      <c r="M4" s="180">
        <v>67.5</v>
      </c>
      <c r="N4" s="180">
        <v>400</v>
      </c>
      <c r="O4" s="180">
        <v>400</v>
      </c>
      <c r="P4" s="180">
        <v>400</v>
      </c>
      <c r="Q4" s="180">
        <v>400</v>
      </c>
      <c r="R4" s="180">
        <v>400</v>
      </c>
      <c r="S4" s="180">
        <v>400</v>
      </c>
      <c r="U4" t="s">
        <v>1</v>
      </c>
      <c r="V4" s="180">
        <f>AVERAGE(O4:S4)</f>
        <v>400</v>
      </c>
      <c r="W4" s="256">
        <f>LOG(V4)</f>
        <v>2.6020599913279625</v>
      </c>
      <c r="AA4" t="s">
        <v>461</v>
      </c>
      <c r="AB4" s="10"/>
      <c r="AD4" s="198"/>
      <c r="AE4" s="259"/>
      <c r="AF4" s="12"/>
      <c r="AI4" s="198"/>
      <c r="AJ4" s="60"/>
      <c r="AL4" s="4"/>
    </row>
    <row r="5" spans="1:38">
      <c r="A5" s="184" t="s">
        <v>1</v>
      </c>
      <c r="B5" s="5" t="s">
        <v>462</v>
      </c>
      <c r="C5" s="175">
        <v>53</v>
      </c>
      <c r="D5" s="175">
        <v>46</v>
      </c>
      <c r="E5" s="175">
        <v>63</v>
      </c>
      <c r="F5" s="175">
        <v>41</v>
      </c>
      <c r="G5" s="266">
        <f t="shared" ref="G5:G7" si="0">MEDIAN(C5:F5)</f>
        <v>49.5</v>
      </c>
      <c r="H5" s="259"/>
      <c r="J5" s="74"/>
      <c r="K5" s="194">
        <v>31.5</v>
      </c>
      <c r="L5" s="194">
        <v>74</v>
      </c>
      <c r="M5" s="194">
        <v>86</v>
      </c>
      <c r="N5" s="194">
        <v>210.5</v>
      </c>
      <c r="O5" s="194">
        <v>400</v>
      </c>
      <c r="P5" s="194">
        <v>400</v>
      </c>
      <c r="Q5" s="194">
        <v>400</v>
      </c>
      <c r="R5" s="194">
        <v>400</v>
      </c>
      <c r="S5" s="194">
        <v>400</v>
      </c>
      <c r="U5" t="s">
        <v>1</v>
      </c>
      <c r="V5" s="180">
        <f>AVERAGE(O5:S5)</f>
        <v>400</v>
      </c>
      <c r="W5" s="256">
        <f>LOG(V5)</f>
        <v>2.6020599913279625</v>
      </c>
      <c r="AA5" t="s">
        <v>63</v>
      </c>
      <c r="AB5" s="10" t="s">
        <v>64</v>
      </c>
      <c r="AC5" s="12" t="s">
        <v>463</v>
      </c>
      <c r="AD5" s="198"/>
      <c r="AE5" s="259"/>
      <c r="AF5" s="12"/>
      <c r="AI5" s="198"/>
      <c r="AJ5" s="60"/>
      <c r="AL5" s="4"/>
    </row>
    <row r="6" spans="1:38">
      <c r="A6" s="184"/>
      <c r="B6" s="6" t="s">
        <v>464</v>
      </c>
      <c r="C6" s="176">
        <v>27</v>
      </c>
      <c r="D6" s="176">
        <v>30</v>
      </c>
      <c r="E6" s="176">
        <v>37</v>
      </c>
      <c r="F6" s="176">
        <v>32</v>
      </c>
      <c r="G6" s="266">
        <f t="shared" si="0"/>
        <v>31</v>
      </c>
      <c r="H6" s="69"/>
      <c r="J6" s="10" t="s">
        <v>301</v>
      </c>
      <c r="K6" s="180">
        <f>AVERAGE(K3:K5)</f>
        <v>37.333333333333336</v>
      </c>
      <c r="L6" s="180">
        <f t="shared" ref="L6:S6" si="1">AVERAGE(L3:L5)</f>
        <v>77</v>
      </c>
      <c r="M6" s="180">
        <f t="shared" si="1"/>
        <v>69.166666666666671</v>
      </c>
      <c r="N6" s="180">
        <f t="shared" si="1"/>
        <v>268.66666666666669</v>
      </c>
      <c r="O6" s="180">
        <f t="shared" si="1"/>
        <v>400</v>
      </c>
      <c r="P6" s="180">
        <f t="shared" si="1"/>
        <v>400</v>
      </c>
      <c r="Q6" s="180">
        <f t="shared" si="1"/>
        <v>400</v>
      </c>
      <c r="R6" s="180">
        <f t="shared" si="1"/>
        <v>400</v>
      </c>
      <c r="S6" s="180">
        <f t="shared" si="1"/>
        <v>400</v>
      </c>
      <c r="AA6" t="s">
        <v>70</v>
      </c>
      <c r="AB6" s="10" t="s">
        <v>64</v>
      </c>
      <c r="AC6" s="12" t="s">
        <v>465</v>
      </c>
      <c r="AD6" s="198"/>
      <c r="AE6" s="259"/>
      <c r="AF6" s="12"/>
      <c r="AI6" s="198"/>
      <c r="AJ6" s="60"/>
      <c r="AL6" s="4"/>
    </row>
    <row r="7" spans="1:38">
      <c r="A7" s="186"/>
      <c r="B7" s="6" t="s">
        <v>466</v>
      </c>
      <c r="C7" s="176">
        <v>27</v>
      </c>
      <c r="D7" s="176">
        <v>26</v>
      </c>
      <c r="E7" s="176">
        <v>36</v>
      </c>
      <c r="F7" s="176">
        <v>44</v>
      </c>
      <c r="G7" s="266">
        <f t="shared" si="0"/>
        <v>31.5</v>
      </c>
      <c r="H7" s="69"/>
      <c r="J7" s="10" t="s">
        <v>219</v>
      </c>
      <c r="K7" s="180">
        <f>_xlfn.STDEV.S(K3:K5)</f>
        <v>10.539607835841592</v>
      </c>
      <c r="L7" s="180">
        <f t="shared" ref="L7:S7" si="2">_xlfn.STDEV.S(L3:L5)</f>
        <v>18.186533479473212</v>
      </c>
      <c r="M7" s="180">
        <f t="shared" si="2"/>
        <v>16.064972248134541</v>
      </c>
      <c r="N7" s="180">
        <f t="shared" si="2"/>
        <v>113.98501363483416</v>
      </c>
      <c r="O7" s="180">
        <f t="shared" si="2"/>
        <v>0</v>
      </c>
      <c r="P7" s="180">
        <f t="shared" si="2"/>
        <v>0</v>
      </c>
      <c r="Q7" s="180">
        <f t="shared" si="2"/>
        <v>0</v>
      </c>
      <c r="R7" s="180">
        <f t="shared" si="2"/>
        <v>0</v>
      </c>
      <c r="S7" s="180">
        <f t="shared" si="2"/>
        <v>0</v>
      </c>
      <c r="AB7" s="10"/>
      <c r="AD7" s="198"/>
      <c r="AE7" s="259"/>
      <c r="AF7" s="12"/>
      <c r="AI7" s="198"/>
      <c r="AJ7" s="60"/>
      <c r="AL7" s="4"/>
    </row>
    <row r="8" spans="1:38">
      <c r="H8" s="259"/>
      <c r="J8" s="10" t="s">
        <v>220</v>
      </c>
      <c r="K8">
        <f>COUNT(K3:K5)</f>
        <v>3</v>
      </c>
      <c r="L8">
        <f t="shared" ref="L8:S8" si="3">COUNT(L3:L5)</f>
        <v>3</v>
      </c>
      <c r="M8">
        <f t="shared" si="3"/>
        <v>3</v>
      </c>
      <c r="N8">
        <f t="shared" si="3"/>
        <v>3</v>
      </c>
      <c r="O8">
        <f t="shared" si="3"/>
        <v>3</v>
      </c>
      <c r="P8">
        <f t="shared" si="3"/>
        <v>3</v>
      </c>
      <c r="Q8">
        <f t="shared" si="3"/>
        <v>3</v>
      </c>
      <c r="R8">
        <f t="shared" si="3"/>
        <v>3</v>
      </c>
      <c r="S8">
        <f t="shared" si="3"/>
        <v>3</v>
      </c>
      <c r="AA8" t="s">
        <v>76</v>
      </c>
      <c r="AB8" s="10" t="s">
        <v>77</v>
      </c>
      <c r="AC8" s="12" t="s">
        <v>78</v>
      </c>
      <c r="AD8" s="199" t="s">
        <v>41</v>
      </c>
      <c r="AE8" s="259" t="s">
        <v>79</v>
      </c>
      <c r="AF8" s="12" t="s">
        <v>80</v>
      </c>
      <c r="AG8" s="200"/>
      <c r="AI8" s="198"/>
      <c r="AJ8" s="60"/>
      <c r="AL8" s="4"/>
    </row>
    <row r="9" spans="1:38">
      <c r="A9" s="184" t="s">
        <v>3</v>
      </c>
      <c r="B9" s="5" t="s">
        <v>467</v>
      </c>
      <c r="C9" s="175">
        <v>38</v>
      </c>
      <c r="D9" s="175">
        <v>24</v>
      </c>
      <c r="E9" s="175">
        <v>14</v>
      </c>
      <c r="F9" s="175">
        <v>17</v>
      </c>
      <c r="G9" s="266">
        <f t="shared" ref="G9:G15" si="4">MEDIAN(C9:F9)</f>
        <v>20.5</v>
      </c>
      <c r="H9" s="259"/>
      <c r="AA9" t="s">
        <v>1</v>
      </c>
      <c r="AB9" s="10">
        <v>3</v>
      </c>
      <c r="AC9" s="12">
        <v>0</v>
      </c>
      <c r="AD9" s="198">
        <v>2.6019999999999999</v>
      </c>
      <c r="AE9" s="259">
        <v>0</v>
      </c>
      <c r="AF9" s="12">
        <v>0</v>
      </c>
      <c r="AG9" s="259"/>
      <c r="AI9" s="199"/>
      <c r="AJ9" s="60"/>
      <c r="AL9" s="4"/>
    </row>
    <row r="10" spans="1:38">
      <c r="A10" s="184"/>
      <c r="B10" s="5" t="s">
        <v>468</v>
      </c>
      <c r="C10" s="176">
        <v>15</v>
      </c>
      <c r="D10" s="176">
        <v>11</v>
      </c>
      <c r="E10" s="176">
        <v>12</v>
      </c>
      <c r="F10" s="176">
        <v>10</v>
      </c>
      <c r="G10" s="266">
        <f t="shared" si="4"/>
        <v>11.5</v>
      </c>
      <c r="H10" s="259"/>
      <c r="I10" s="190" t="s">
        <v>3</v>
      </c>
      <c r="J10" s="182" t="s">
        <v>455</v>
      </c>
      <c r="K10" s="183">
        <v>1</v>
      </c>
      <c r="L10" s="183">
        <v>2</v>
      </c>
      <c r="M10" s="183">
        <v>3</v>
      </c>
      <c r="N10" s="183">
        <v>4</v>
      </c>
      <c r="O10" s="183">
        <v>5</v>
      </c>
      <c r="P10" s="183">
        <v>6</v>
      </c>
      <c r="Q10" s="183">
        <v>7</v>
      </c>
      <c r="R10" s="183">
        <v>8</v>
      </c>
      <c r="S10" s="183">
        <v>9</v>
      </c>
      <c r="AA10" t="s">
        <v>3</v>
      </c>
      <c r="AB10" s="10">
        <v>7</v>
      </c>
      <c r="AC10" s="12">
        <v>0</v>
      </c>
      <c r="AD10" s="198">
        <v>1.3240000000000001</v>
      </c>
      <c r="AE10" s="259">
        <v>0.28499999999999998</v>
      </c>
      <c r="AF10" s="12">
        <v>0.108</v>
      </c>
      <c r="AG10" s="259"/>
      <c r="AI10" s="198"/>
      <c r="AJ10" s="60"/>
      <c r="AL10" s="4"/>
    </row>
    <row r="11" spans="1:38">
      <c r="A11" s="184"/>
      <c r="B11" s="5" t="s">
        <v>469</v>
      </c>
      <c r="C11" s="176">
        <v>21</v>
      </c>
      <c r="D11" s="176">
        <v>12</v>
      </c>
      <c r="E11" s="176">
        <v>14</v>
      </c>
      <c r="F11" s="176">
        <v>20</v>
      </c>
      <c r="G11" s="266">
        <f t="shared" si="4"/>
        <v>17</v>
      </c>
      <c r="H11" s="259"/>
      <c r="K11" s="180">
        <v>20.5</v>
      </c>
      <c r="L11" s="180">
        <v>31</v>
      </c>
      <c r="M11" s="180">
        <v>46</v>
      </c>
      <c r="N11" s="180">
        <v>29.5</v>
      </c>
      <c r="O11" s="180">
        <v>56.5</v>
      </c>
      <c r="P11" s="180">
        <v>56.5</v>
      </c>
      <c r="Q11" s="262">
        <v>51.5</v>
      </c>
      <c r="R11" s="180">
        <v>65.5</v>
      </c>
      <c r="S11" s="180">
        <v>56</v>
      </c>
      <c r="U11" t="s">
        <v>3</v>
      </c>
      <c r="V11" s="180">
        <f>AVERAGE(O11:P11)</f>
        <v>56.5</v>
      </c>
      <c r="W11" s="256">
        <f t="shared" ref="W11:W17" si="5">LOG(V11)</f>
        <v>1.7520484478194385</v>
      </c>
      <c r="AA11" t="s">
        <v>5</v>
      </c>
      <c r="AB11" s="10">
        <v>7</v>
      </c>
      <c r="AC11" s="12">
        <v>0</v>
      </c>
      <c r="AD11" s="198">
        <v>1.464</v>
      </c>
      <c r="AE11" s="259">
        <v>0.191</v>
      </c>
      <c r="AF11" s="12">
        <v>7.2300000000000003E-2</v>
      </c>
      <c r="AI11" s="198"/>
      <c r="AJ11" s="60"/>
      <c r="AL11" s="4"/>
    </row>
    <row r="12" spans="1:38">
      <c r="A12" s="184"/>
      <c r="B12" s="5" t="s">
        <v>470</v>
      </c>
      <c r="C12" s="176">
        <v>38</v>
      </c>
      <c r="D12" s="176">
        <v>43</v>
      </c>
      <c r="E12" s="176">
        <v>53</v>
      </c>
      <c r="F12" s="176">
        <v>54</v>
      </c>
      <c r="G12" s="266">
        <f t="shared" si="4"/>
        <v>48</v>
      </c>
      <c r="H12" s="259"/>
      <c r="K12" s="180">
        <v>11.5</v>
      </c>
      <c r="L12" s="180">
        <v>16</v>
      </c>
      <c r="M12" s="180">
        <v>15</v>
      </c>
      <c r="N12" s="180">
        <v>12</v>
      </c>
      <c r="O12" s="180">
        <v>9</v>
      </c>
      <c r="P12" s="180">
        <v>7.5</v>
      </c>
      <c r="Q12" s="180">
        <v>7.5</v>
      </c>
      <c r="R12" s="180">
        <v>7</v>
      </c>
      <c r="S12" s="180">
        <v>6</v>
      </c>
      <c r="U12" t="s">
        <v>3</v>
      </c>
      <c r="V12" s="180">
        <f t="shared" ref="V12:V17" si="6">AVERAGE(O12:S12)</f>
        <v>7.4</v>
      </c>
      <c r="W12" s="256">
        <f t="shared" si="5"/>
        <v>0.86923171973097624</v>
      </c>
      <c r="AA12" t="s">
        <v>7</v>
      </c>
      <c r="AB12" s="10">
        <v>12</v>
      </c>
      <c r="AC12" s="12">
        <v>0</v>
      </c>
      <c r="AD12" s="198">
        <v>1.6439999999999999</v>
      </c>
      <c r="AE12" s="259">
        <v>0.14499999999999999</v>
      </c>
      <c r="AF12" s="12">
        <v>4.19E-2</v>
      </c>
      <c r="AI12" s="198"/>
      <c r="AJ12" s="60"/>
      <c r="AL12" s="4"/>
    </row>
    <row r="13" spans="1:38">
      <c r="A13" s="184"/>
      <c r="B13" s="5" t="s">
        <v>471</v>
      </c>
      <c r="C13" s="176">
        <v>22</v>
      </c>
      <c r="D13" s="176">
        <v>49</v>
      </c>
      <c r="E13" s="176">
        <v>49</v>
      </c>
      <c r="F13" s="176">
        <v>54</v>
      </c>
      <c r="G13" s="266">
        <f t="shared" si="4"/>
        <v>49</v>
      </c>
      <c r="H13" s="259"/>
      <c r="K13" s="180">
        <v>17</v>
      </c>
      <c r="L13" s="180">
        <v>44.5</v>
      </c>
      <c r="M13" s="180">
        <v>35</v>
      </c>
      <c r="N13" s="180">
        <v>25.5</v>
      </c>
      <c r="O13" s="180">
        <v>15</v>
      </c>
      <c r="P13" s="180">
        <v>17</v>
      </c>
      <c r="Q13" s="180">
        <v>19.5</v>
      </c>
      <c r="R13" s="180">
        <v>15</v>
      </c>
      <c r="S13" s="180">
        <v>24.5</v>
      </c>
      <c r="U13" t="s">
        <v>3</v>
      </c>
      <c r="V13" s="180">
        <f t="shared" si="6"/>
        <v>18.2</v>
      </c>
      <c r="W13" s="256">
        <f t="shared" si="5"/>
        <v>1.2600713879850747</v>
      </c>
      <c r="AA13" t="s">
        <v>472</v>
      </c>
      <c r="AB13" s="10">
        <v>14</v>
      </c>
      <c r="AC13" s="12">
        <v>0</v>
      </c>
      <c r="AD13" s="198">
        <v>1.474</v>
      </c>
      <c r="AE13" s="259">
        <v>0.154</v>
      </c>
      <c r="AF13" s="12">
        <v>4.1300000000000003E-2</v>
      </c>
      <c r="AI13" s="198"/>
      <c r="AJ13" s="60"/>
      <c r="AL13" s="4"/>
    </row>
    <row r="14" spans="1:38">
      <c r="A14" s="184"/>
      <c r="B14" s="5" t="s">
        <v>473</v>
      </c>
      <c r="C14" s="176">
        <v>30</v>
      </c>
      <c r="D14" s="176">
        <v>44</v>
      </c>
      <c r="E14" s="176">
        <v>50</v>
      </c>
      <c r="F14" s="176">
        <v>58</v>
      </c>
      <c r="G14" s="266">
        <f t="shared" si="4"/>
        <v>47</v>
      </c>
      <c r="H14" s="259"/>
      <c r="K14" s="180">
        <v>48</v>
      </c>
      <c r="L14" s="180">
        <v>61.5</v>
      </c>
      <c r="M14" s="180">
        <v>56.5</v>
      </c>
      <c r="N14" s="180">
        <v>72.5</v>
      </c>
      <c r="O14" s="180">
        <v>30.5</v>
      </c>
      <c r="P14" s="180">
        <v>32</v>
      </c>
      <c r="Q14" s="180">
        <v>25</v>
      </c>
      <c r="R14" s="180">
        <v>16</v>
      </c>
      <c r="S14" s="180">
        <v>18.5</v>
      </c>
      <c r="U14" t="s">
        <v>3</v>
      </c>
      <c r="V14" s="180">
        <f t="shared" si="6"/>
        <v>24.4</v>
      </c>
      <c r="W14" s="256">
        <f t="shared" si="5"/>
        <v>1.3873898263387294</v>
      </c>
      <c r="AB14" s="10"/>
      <c r="AD14" s="198"/>
      <c r="AE14" s="259"/>
      <c r="AF14" s="12"/>
      <c r="AI14" s="198"/>
      <c r="AJ14" s="60"/>
      <c r="AL14" s="4"/>
    </row>
    <row r="15" spans="1:38">
      <c r="A15" s="184"/>
      <c r="B15" s="5" t="s">
        <v>474</v>
      </c>
      <c r="C15" s="176">
        <v>39</v>
      </c>
      <c r="D15" s="176">
        <v>40</v>
      </c>
      <c r="E15" s="176">
        <v>34</v>
      </c>
      <c r="F15" s="176">
        <v>42</v>
      </c>
      <c r="G15" s="266">
        <f t="shared" si="4"/>
        <v>39.5</v>
      </c>
      <c r="H15" s="69"/>
      <c r="K15" s="180">
        <v>49</v>
      </c>
      <c r="L15" s="180">
        <v>39</v>
      </c>
      <c r="M15" s="180">
        <v>52</v>
      </c>
      <c r="N15" s="180">
        <v>37.5</v>
      </c>
      <c r="O15" s="180">
        <v>21.5</v>
      </c>
      <c r="P15" s="180">
        <v>18.5</v>
      </c>
      <c r="Q15" s="180">
        <v>17</v>
      </c>
      <c r="R15" s="180">
        <v>11</v>
      </c>
      <c r="S15" s="180">
        <v>15.5</v>
      </c>
      <c r="U15" t="s">
        <v>3</v>
      </c>
      <c r="V15" s="180">
        <f t="shared" si="6"/>
        <v>16.7</v>
      </c>
      <c r="W15" s="256">
        <f t="shared" si="5"/>
        <v>1.2227164711475833</v>
      </c>
      <c r="AA15" t="s">
        <v>83</v>
      </c>
      <c r="AB15" s="10" t="s">
        <v>84</v>
      </c>
      <c r="AC15" s="12" t="s">
        <v>85</v>
      </c>
      <c r="AD15" s="198" t="s">
        <v>86</v>
      </c>
      <c r="AE15" s="259" t="s">
        <v>87</v>
      </c>
      <c r="AF15" s="12" t="s">
        <v>88</v>
      </c>
      <c r="AI15" s="198"/>
      <c r="AJ15" s="60"/>
      <c r="AL15" s="4"/>
    </row>
    <row r="16" spans="1:38">
      <c r="H16" s="259"/>
      <c r="K16" s="180">
        <v>47</v>
      </c>
      <c r="L16" s="180">
        <v>55.5</v>
      </c>
      <c r="M16" s="180">
        <v>47.5</v>
      </c>
      <c r="N16" s="180">
        <v>55.5</v>
      </c>
      <c r="O16" s="180">
        <v>43.5</v>
      </c>
      <c r="P16" s="180">
        <v>30.5</v>
      </c>
      <c r="Q16" s="180">
        <v>26</v>
      </c>
      <c r="R16" s="180">
        <v>44</v>
      </c>
      <c r="S16" s="180">
        <v>45</v>
      </c>
      <c r="U16" t="s">
        <v>3</v>
      </c>
      <c r="V16" s="180">
        <f t="shared" si="6"/>
        <v>37.799999999999997</v>
      </c>
      <c r="W16" s="256">
        <f t="shared" si="5"/>
        <v>1.5774917998372253</v>
      </c>
      <c r="AA16" t="s">
        <v>102</v>
      </c>
      <c r="AB16" s="10">
        <v>4</v>
      </c>
      <c r="AC16" s="12">
        <v>3.8929999999999998</v>
      </c>
      <c r="AD16" s="198">
        <v>0.97299999999999998</v>
      </c>
      <c r="AE16" s="259">
        <v>29.597999999999999</v>
      </c>
      <c r="AF16" s="12" t="s">
        <v>90</v>
      </c>
      <c r="AI16" s="198"/>
      <c r="AJ16" s="60"/>
      <c r="AL16" s="4"/>
    </row>
    <row r="17" spans="1:38">
      <c r="A17" s="184" t="s">
        <v>5</v>
      </c>
      <c r="B17" s="5" t="s">
        <v>475</v>
      </c>
      <c r="C17" s="175">
        <v>4</v>
      </c>
      <c r="D17" s="175">
        <v>32</v>
      </c>
      <c r="E17" s="175">
        <v>17</v>
      </c>
      <c r="F17" s="175">
        <v>10</v>
      </c>
      <c r="G17" s="266">
        <f t="shared" ref="G17:G23" si="7">MEDIAN(C17:F17)</f>
        <v>13.5</v>
      </c>
      <c r="H17" s="259"/>
      <c r="J17" s="74"/>
      <c r="K17" s="194">
        <v>39.5</v>
      </c>
      <c r="L17" s="194">
        <v>34.5</v>
      </c>
      <c r="M17" s="194">
        <v>37</v>
      </c>
      <c r="N17" s="194">
        <v>33</v>
      </c>
      <c r="O17" s="194">
        <v>20</v>
      </c>
      <c r="P17" s="194">
        <v>16.5</v>
      </c>
      <c r="Q17" s="194">
        <v>17.5</v>
      </c>
      <c r="R17" s="194">
        <v>12</v>
      </c>
      <c r="S17" s="194">
        <v>13</v>
      </c>
      <c r="U17" t="s">
        <v>3</v>
      </c>
      <c r="V17" s="180">
        <f t="shared" si="6"/>
        <v>15.8</v>
      </c>
      <c r="W17" s="256">
        <f t="shared" si="5"/>
        <v>1.1986570869544226</v>
      </c>
      <c r="AA17" t="s">
        <v>95</v>
      </c>
      <c r="AB17" s="10">
        <v>38</v>
      </c>
      <c r="AC17" s="12">
        <v>1.25</v>
      </c>
      <c r="AD17" s="198">
        <v>3.2899999999999999E-2</v>
      </c>
      <c r="AE17" s="259"/>
      <c r="AF17" s="12"/>
      <c r="AI17" s="198"/>
      <c r="AJ17" s="60"/>
      <c r="AL17" s="4"/>
    </row>
    <row r="18" spans="1:38">
      <c r="A18" s="184"/>
      <c r="B18" s="5" t="s">
        <v>476</v>
      </c>
      <c r="C18" s="175">
        <v>38</v>
      </c>
      <c r="D18" s="175">
        <v>53</v>
      </c>
      <c r="E18" s="175">
        <v>40</v>
      </c>
      <c r="F18" s="175">
        <v>38</v>
      </c>
      <c r="G18" s="266">
        <f t="shared" si="7"/>
        <v>39</v>
      </c>
      <c r="H18" s="259"/>
      <c r="J18" s="10" t="s">
        <v>301</v>
      </c>
      <c r="K18" s="180">
        <f>AVERAGE(K14:K17)</f>
        <v>45.875</v>
      </c>
      <c r="L18" s="180">
        <f t="shared" ref="L18:S18" si="8">AVERAGE(L14:L17)</f>
        <v>47.625</v>
      </c>
      <c r="M18" s="180">
        <f t="shared" si="8"/>
        <v>48.25</v>
      </c>
      <c r="N18" s="180">
        <f t="shared" si="8"/>
        <v>49.625</v>
      </c>
      <c r="O18" s="180">
        <f t="shared" si="8"/>
        <v>28.875</v>
      </c>
      <c r="P18" s="180">
        <f t="shared" si="8"/>
        <v>24.375</v>
      </c>
      <c r="Q18" s="180">
        <f t="shared" si="8"/>
        <v>21.375</v>
      </c>
      <c r="R18" s="180">
        <f t="shared" si="8"/>
        <v>20.75</v>
      </c>
      <c r="S18" s="180">
        <f t="shared" si="8"/>
        <v>23</v>
      </c>
      <c r="AA18" t="s">
        <v>97</v>
      </c>
      <c r="AB18" s="10">
        <v>42</v>
      </c>
      <c r="AC18" s="12">
        <v>5.1429999999999998</v>
      </c>
      <c r="AD18" s="198"/>
      <c r="AE18" s="259"/>
      <c r="AF18" s="12"/>
      <c r="AI18" s="198"/>
      <c r="AJ18" s="60"/>
      <c r="AL18" s="4"/>
    </row>
    <row r="19" spans="1:38">
      <c r="A19" s="184"/>
      <c r="B19" s="5" t="s">
        <v>477</v>
      </c>
      <c r="C19" s="176">
        <v>22</v>
      </c>
      <c r="D19" s="176">
        <v>22</v>
      </c>
      <c r="E19" s="176">
        <v>30</v>
      </c>
      <c r="F19" s="176">
        <v>34</v>
      </c>
      <c r="G19" s="266">
        <f t="shared" si="7"/>
        <v>26</v>
      </c>
      <c r="H19" s="259"/>
      <c r="J19" s="10" t="s">
        <v>219</v>
      </c>
      <c r="K19" s="180">
        <f>_xlfn.STDEV.S(K14:K17)</f>
        <v>4.3277207241995947</v>
      </c>
      <c r="L19" s="180">
        <f t="shared" ref="L19:S19" si="9">_xlfn.STDEV.S(L14:L17)</f>
        <v>12.925265954710564</v>
      </c>
      <c r="M19" s="180">
        <f t="shared" si="9"/>
        <v>8.3516465442450336</v>
      </c>
      <c r="N19" s="180">
        <f t="shared" si="9"/>
        <v>18.084869366406824</v>
      </c>
      <c r="O19" s="180">
        <f t="shared" si="9"/>
        <v>10.796411440844592</v>
      </c>
      <c r="P19" s="180">
        <f t="shared" si="9"/>
        <v>8.0039052967910607</v>
      </c>
      <c r="Q19" s="180">
        <f t="shared" si="9"/>
        <v>4.7849590733185305</v>
      </c>
      <c r="R19" s="180">
        <f t="shared" si="9"/>
        <v>15.649813630413195</v>
      </c>
      <c r="S19" s="180">
        <f t="shared" si="9"/>
        <v>14.838014242703323</v>
      </c>
      <c r="AB19" s="10"/>
      <c r="AD19" s="198"/>
      <c r="AE19" s="259"/>
      <c r="AF19" s="12"/>
      <c r="AI19" s="198"/>
      <c r="AJ19" s="60"/>
      <c r="AL19" s="4"/>
    </row>
    <row r="20" spans="1:38">
      <c r="A20" s="184"/>
      <c r="B20" s="5" t="s">
        <v>478</v>
      </c>
      <c r="C20" s="176">
        <v>10</v>
      </c>
      <c r="D20" s="176">
        <v>22</v>
      </c>
      <c r="E20" s="176">
        <v>16</v>
      </c>
      <c r="F20" s="176">
        <v>25</v>
      </c>
      <c r="G20" s="266">
        <f t="shared" si="7"/>
        <v>19</v>
      </c>
      <c r="H20" s="69"/>
      <c r="J20" s="10" t="s">
        <v>220</v>
      </c>
      <c r="K20">
        <f>COUNT(K14:K17)</f>
        <v>4</v>
      </c>
      <c r="L20">
        <f t="shared" ref="L20:S20" si="10">COUNT(L14:L17)</f>
        <v>4</v>
      </c>
      <c r="M20">
        <f t="shared" si="10"/>
        <v>4</v>
      </c>
      <c r="N20">
        <f t="shared" si="10"/>
        <v>4</v>
      </c>
      <c r="O20">
        <f t="shared" si="10"/>
        <v>4</v>
      </c>
      <c r="P20">
        <f t="shared" si="10"/>
        <v>4</v>
      </c>
      <c r="Q20">
        <f t="shared" si="10"/>
        <v>4</v>
      </c>
      <c r="R20">
        <f t="shared" si="10"/>
        <v>4</v>
      </c>
      <c r="S20">
        <f t="shared" si="10"/>
        <v>4</v>
      </c>
      <c r="AA20" t="s">
        <v>109</v>
      </c>
      <c r="AB20" s="10"/>
      <c r="AD20" s="198"/>
      <c r="AE20" s="259"/>
      <c r="AF20" s="12"/>
      <c r="AG20" s="245" t="s">
        <v>306</v>
      </c>
      <c r="AI20" s="198"/>
      <c r="AJ20" s="60"/>
      <c r="AL20" s="4"/>
    </row>
    <row r="21" spans="1:38">
      <c r="A21" s="186"/>
      <c r="B21" s="5" t="s">
        <v>479</v>
      </c>
      <c r="C21" s="176">
        <v>19</v>
      </c>
      <c r="D21" s="176">
        <v>22</v>
      </c>
      <c r="E21" s="176">
        <v>21</v>
      </c>
      <c r="F21" s="176">
        <v>17</v>
      </c>
      <c r="G21" s="266">
        <f t="shared" si="7"/>
        <v>20</v>
      </c>
      <c r="H21" s="69"/>
      <c r="AA21" t="s">
        <v>110</v>
      </c>
      <c r="AB21" s="10"/>
      <c r="AD21" s="198"/>
      <c r="AE21" s="259"/>
      <c r="AF21" s="12"/>
      <c r="AI21" s="198"/>
      <c r="AJ21" s="60"/>
      <c r="AL21" s="4"/>
    </row>
    <row r="22" spans="1:38">
      <c r="A22" s="186"/>
      <c r="B22" s="5" t="s">
        <v>480</v>
      </c>
      <c r="C22" s="176">
        <v>18</v>
      </c>
      <c r="D22" s="176">
        <v>16</v>
      </c>
      <c r="E22" s="176">
        <v>17</v>
      </c>
      <c r="F22" s="176">
        <v>15</v>
      </c>
      <c r="G22" s="266">
        <f t="shared" si="7"/>
        <v>16.5</v>
      </c>
      <c r="H22" s="69"/>
      <c r="I22" s="190" t="s">
        <v>5</v>
      </c>
      <c r="J22" s="182" t="s">
        <v>455</v>
      </c>
      <c r="K22" s="183">
        <v>1</v>
      </c>
      <c r="L22" s="183">
        <v>2</v>
      </c>
      <c r="M22" s="183">
        <v>3</v>
      </c>
      <c r="N22" s="183">
        <v>4</v>
      </c>
      <c r="O22" s="183">
        <v>5</v>
      </c>
      <c r="P22" s="183">
        <v>6</v>
      </c>
      <c r="Q22" s="183">
        <v>7</v>
      </c>
      <c r="R22" s="183">
        <v>8</v>
      </c>
      <c r="S22" s="183">
        <v>9</v>
      </c>
      <c r="AA22" t="s">
        <v>112</v>
      </c>
      <c r="AB22" s="10"/>
      <c r="AD22" s="198"/>
      <c r="AE22" s="259"/>
      <c r="AF22" s="12"/>
      <c r="AI22" s="198"/>
      <c r="AJ22" s="60"/>
      <c r="AL22" s="4"/>
    </row>
    <row r="23" spans="1:38">
      <c r="A23" s="186"/>
      <c r="B23" s="5" t="s">
        <v>481</v>
      </c>
      <c r="C23" s="176">
        <v>16</v>
      </c>
      <c r="D23" s="176">
        <v>22</v>
      </c>
      <c r="E23" s="176">
        <v>15</v>
      </c>
      <c r="F23" s="176">
        <v>16</v>
      </c>
      <c r="G23" s="266">
        <f t="shared" si="7"/>
        <v>16</v>
      </c>
      <c r="H23" s="69"/>
      <c r="K23" s="262">
        <v>13.5</v>
      </c>
      <c r="L23" s="262">
        <v>47.5</v>
      </c>
      <c r="M23" s="262">
        <v>63.5</v>
      </c>
      <c r="N23" s="262">
        <v>46</v>
      </c>
      <c r="O23" s="262">
        <v>38.5</v>
      </c>
      <c r="P23" s="262">
        <v>47.5</v>
      </c>
      <c r="Q23" s="262">
        <v>33</v>
      </c>
      <c r="R23" s="262">
        <v>25.5</v>
      </c>
      <c r="S23" s="180">
        <v>26.5</v>
      </c>
      <c r="U23" t="s">
        <v>5</v>
      </c>
      <c r="V23" s="180">
        <f t="shared" ref="V23:V29" si="11">AVERAGE(O23:S23)</f>
        <v>34.200000000000003</v>
      </c>
      <c r="W23" s="256">
        <f t="shared" ref="W23:W29" si="12">LOG(V23)</f>
        <v>1.5340261060561351</v>
      </c>
      <c r="AB23" s="10"/>
      <c r="AD23" s="198"/>
      <c r="AE23" s="259"/>
      <c r="AF23" s="12"/>
      <c r="AI23" s="198"/>
      <c r="AJ23" s="60"/>
      <c r="AL23" s="4"/>
    </row>
    <row r="24" spans="1:38">
      <c r="H24" s="259"/>
      <c r="K24" s="262">
        <v>39</v>
      </c>
      <c r="L24" s="262">
        <v>50.5</v>
      </c>
      <c r="M24" s="262">
        <v>68</v>
      </c>
      <c r="N24" s="262">
        <v>54.5</v>
      </c>
      <c r="O24" s="262">
        <v>66.5</v>
      </c>
      <c r="P24" s="262">
        <v>56.5</v>
      </c>
      <c r="Q24" s="262">
        <v>81.5</v>
      </c>
      <c r="R24" s="262">
        <v>81</v>
      </c>
      <c r="S24" s="180">
        <v>75.5</v>
      </c>
      <c r="U24" t="s">
        <v>5</v>
      </c>
      <c r="V24" s="180">
        <f t="shared" si="11"/>
        <v>72.2</v>
      </c>
      <c r="W24" s="256">
        <f t="shared" si="12"/>
        <v>1.8585371975696392</v>
      </c>
      <c r="AA24" t="s">
        <v>114</v>
      </c>
      <c r="AB24" s="10"/>
      <c r="AD24" s="198"/>
      <c r="AE24" s="259"/>
      <c r="AF24" s="12"/>
      <c r="AI24" s="198"/>
      <c r="AJ24" s="60"/>
      <c r="AL24" s="4"/>
    </row>
    <row r="25" spans="1:38">
      <c r="A25" s="184" t="s">
        <v>7</v>
      </c>
      <c r="B25" s="5" t="s">
        <v>482</v>
      </c>
      <c r="C25" s="175">
        <v>59</v>
      </c>
      <c r="D25" s="175">
        <v>64</v>
      </c>
      <c r="E25" s="175">
        <v>100</v>
      </c>
      <c r="F25" s="175">
        <v>71</v>
      </c>
      <c r="G25" s="266">
        <f>MEDIAN(C25:F25)</f>
        <v>67.5</v>
      </c>
      <c r="H25" s="259"/>
      <c r="K25" s="180">
        <v>26</v>
      </c>
      <c r="L25" s="180">
        <v>34</v>
      </c>
      <c r="M25" s="180">
        <v>22</v>
      </c>
      <c r="N25" s="180">
        <v>24.5</v>
      </c>
      <c r="O25" s="180">
        <v>17.5</v>
      </c>
      <c r="P25" s="180">
        <v>17.5</v>
      </c>
      <c r="Q25" s="180">
        <v>31</v>
      </c>
      <c r="R25" s="180">
        <v>23</v>
      </c>
      <c r="S25" s="180"/>
      <c r="U25" t="s">
        <v>5</v>
      </c>
      <c r="V25" s="180">
        <f t="shared" si="11"/>
        <v>22.25</v>
      </c>
      <c r="W25" s="256">
        <f t="shared" si="12"/>
        <v>1.3473300153169503</v>
      </c>
      <c r="AA25" t="s">
        <v>115</v>
      </c>
      <c r="AB25" s="10" t="s">
        <v>116</v>
      </c>
      <c r="AC25" s="12" t="s">
        <v>117</v>
      </c>
      <c r="AD25" s="198" t="s">
        <v>118</v>
      </c>
      <c r="AE25" s="259" t="s">
        <v>119</v>
      </c>
      <c r="AF25" s="12"/>
      <c r="AI25" s="198"/>
      <c r="AJ25" s="60"/>
      <c r="AL25" s="4"/>
    </row>
    <row r="26" spans="1:38">
      <c r="A26" s="184"/>
      <c r="B26" s="5" t="s">
        <v>483</v>
      </c>
      <c r="C26" s="175">
        <v>52</v>
      </c>
      <c r="D26" s="175">
        <v>151</v>
      </c>
      <c r="E26" s="175">
        <v>65</v>
      </c>
      <c r="F26" s="175">
        <v>35</v>
      </c>
      <c r="G26" s="266">
        <f t="shared" ref="G26:G36" si="13">MEDIAN(C26:F26)</f>
        <v>58.5</v>
      </c>
      <c r="H26" s="259"/>
      <c r="K26" s="180">
        <v>19</v>
      </c>
      <c r="L26" s="180">
        <v>31.5</v>
      </c>
      <c r="M26" s="180">
        <v>18</v>
      </c>
      <c r="N26" s="180">
        <v>25</v>
      </c>
      <c r="O26" s="180">
        <v>16.5</v>
      </c>
      <c r="P26" s="180">
        <v>16.5</v>
      </c>
      <c r="Q26" s="180">
        <v>29</v>
      </c>
      <c r="R26" s="180">
        <v>21.5</v>
      </c>
      <c r="S26" s="180"/>
      <c r="U26" t="s">
        <v>5</v>
      </c>
      <c r="V26" s="180">
        <f t="shared" si="11"/>
        <v>20.875</v>
      </c>
      <c r="W26" s="256">
        <f t="shared" si="12"/>
        <v>1.3196264841556398</v>
      </c>
      <c r="AA26" s="64" t="s">
        <v>414</v>
      </c>
      <c r="AB26" s="65">
        <v>1.278</v>
      </c>
      <c r="AC26" s="248">
        <v>10.214</v>
      </c>
      <c r="AD26" s="274" t="s">
        <v>90</v>
      </c>
      <c r="AE26" s="275" t="s">
        <v>121</v>
      </c>
      <c r="AF26" s="12"/>
      <c r="AI26" s="198"/>
      <c r="AJ26" s="60"/>
      <c r="AL26" s="4"/>
    </row>
    <row r="27" spans="1:38">
      <c r="A27" s="184"/>
      <c r="B27" s="5" t="s">
        <v>484</v>
      </c>
      <c r="C27" s="175">
        <v>52</v>
      </c>
      <c r="D27" s="175">
        <v>59</v>
      </c>
      <c r="E27" s="175">
        <v>63</v>
      </c>
      <c r="F27" s="175">
        <v>26</v>
      </c>
      <c r="G27" s="266">
        <f t="shared" si="13"/>
        <v>55.5</v>
      </c>
      <c r="H27" s="259"/>
      <c r="K27" s="180">
        <v>20</v>
      </c>
      <c r="L27" s="180">
        <v>22.5</v>
      </c>
      <c r="M27" s="180">
        <v>20</v>
      </c>
      <c r="N27" s="180">
        <v>18.5</v>
      </c>
      <c r="O27" s="180">
        <v>20</v>
      </c>
      <c r="P27" s="180">
        <v>20</v>
      </c>
      <c r="Q27" s="180">
        <v>23.5</v>
      </c>
      <c r="R27" s="180"/>
      <c r="S27" s="180"/>
      <c r="U27" t="s">
        <v>5</v>
      </c>
      <c r="V27" s="180">
        <f t="shared" si="11"/>
        <v>21.166666666666668</v>
      </c>
      <c r="W27" s="256">
        <f t="shared" si="12"/>
        <v>1.3256524705723132</v>
      </c>
      <c r="AA27" s="171" t="s">
        <v>429</v>
      </c>
      <c r="AB27" s="159">
        <v>1.139</v>
      </c>
      <c r="AC27" s="250">
        <v>9.0980000000000008</v>
      </c>
      <c r="AD27" s="272" t="s">
        <v>90</v>
      </c>
      <c r="AE27" s="273" t="s">
        <v>121</v>
      </c>
      <c r="AF27" s="12"/>
      <c r="AI27" s="198"/>
      <c r="AJ27" s="60"/>
      <c r="AL27" s="4"/>
    </row>
    <row r="28" spans="1:38">
      <c r="A28" s="184"/>
      <c r="B28" s="5" t="s">
        <v>485</v>
      </c>
      <c r="C28" s="175">
        <v>53</v>
      </c>
      <c r="D28" s="175">
        <v>59</v>
      </c>
      <c r="E28" s="175">
        <v>69</v>
      </c>
      <c r="F28" s="175">
        <v>54</v>
      </c>
      <c r="G28" s="266">
        <f t="shared" si="13"/>
        <v>56.5</v>
      </c>
      <c r="H28" s="259"/>
      <c r="J28" s="2"/>
      <c r="K28" s="59">
        <v>16.5</v>
      </c>
      <c r="L28" s="59">
        <v>14.5</v>
      </c>
      <c r="M28" s="59">
        <v>30.5</v>
      </c>
      <c r="N28" s="59">
        <v>27</v>
      </c>
      <c r="O28" s="59">
        <v>28.5</v>
      </c>
      <c r="P28" s="59">
        <v>28.5</v>
      </c>
      <c r="Q28" s="59">
        <v>31</v>
      </c>
      <c r="R28" s="59"/>
      <c r="S28" s="59"/>
      <c r="U28" t="s">
        <v>5</v>
      </c>
      <c r="V28" s="180">
        <f t="shared" si="11"/>
        <v>29.333333333333332</v>
      </c>
      <c r="W28" s="256">
        <f t="shared" si="12"/>
        <v>1.4673614174305061</v>
      </c>
      <c r="AA28" s="171" t="s">
        <v>486</v>
      </c>
      <c r="AB28" s="159">
        <v>1.1279999999999999</v>
      </c>
      <c r="AC28" s="250">
        <v>9.7789999999999999</v>
      </c>
      <c r="AD28" s="272" t="s">
        <v>90</v>
      </c>
      <c r="AE28" s="273" t="s">
        <v>121</v>
      </c>
      <c r="AF28" s="12"/>
      <c r="AI28" s="198"/>
      <c r="AJ28" s="60"/>
      <c r="AL28" s="4"/>
    </row>
    <row r="29" spans="1:38">
      <c r="A29" s="184"/>
      <c r="B29" s="5" t="s">
        <v>487</v>
      </c>
      <c r="C29" s="175">
        <v>38</v>
      </c>
      <c r="D29" s="175">
        <v>31</v>
      </c>
      <c r="E29" s="175">
        <v>29</v>
      </c>
      <c r="F29" s="175">
        <v>39</v>
      </c>
      <c r="G29" s="266">
        <f t="shared" si="13"/>
        <v>34.5</v>
      </c>
      <c r="H29" s="259"/>
      <c r="J29" s="74"/>
      <c r="K29" s="194">
        <v>16</v>
      </c>
      <c r="L29" s="194">
        <v>16</v>
      </c>
      <c r="M29" s="194">
        <v>29</v>
      </c>
      <c r="N29" s="194">
        <v>34</v>
      </c>
      <c r="O29" s="194">
        <v>26.5</v>
      </c>
      <c r="P29" s="194">
        <v>26.5</v>
      </c>
      <c r="Q29" s="194">
        <v>21</v>
      </c>
      <c r="R29" s="194"/>
      <c r="S29" s="194"/>
      <c r="U29" t="s">
        <v>5</v>
      </c>
      <c r="V29" s="180">
        <f t="shared" si="11"/>
        <v>24.666666666666668</v>
      </c>
      <c r="W29" s="256">
        <f t="shared" si="12"/>
        <v>1.3921104650113139</v>
      </c>
      <c r="AA29" s="64" t="s">
        <v>415</v>
      </c>
      <c r="AB29" s="65">
        <v>0.95799999999999996</v>
      </c>
      <c r="AC29" s="248">
        <v>8.1839999999999993</v>
      </c>
      <c r="AD29" s="274" t="s">
        <v>90</v>
      </c>
      <c r="AE29" s="275" t="s">
        <v>121</v>
      </c>
      <c r="AF29" s="12"/>
      <c r="AI29" s="198"/>
      <c r="AJ29" s="60"/>
      <c r="AL29" s="4"/>
    </row>
    <row r="30" spans="1:38">
      <c r="A30" s="184"/>
      <c r="B30" s="5" t="s">
        <v>488</v>
      </c>
      <c r="C30" s="175">
        <v>28</v>
      </c>
      <c r="D30" s="175">
        <v>25</v>
      </c>
      <c r="E30" s="175">
        <v>37</v>
      </c>
      <c r="F30" s="175">
        <v>27</v>
      </c>
      <c r="G30" s="266">
        <f t="shared" si="13"/>
        <v>27.5</v>
      </c>
      <c r="H30" s="259"/>
      <c r="J30" s="10" t="s">
        <v>301</v>
      </c>
      <c r="K30" s="180">
        <f>AVERAGE(K23:K29)</f>
        <v>21.428571428571427</v>
      </c>
      <c r="L30" s="180">
        <f t="shared" ref="L30:S30" si="14">AVERAGE(L23:L29)</f>
        <v>30.928571428571427</v>
      </c>
      <c r="M30" s="180">
        <f t="shared" si="14"/>
        <v>35.857142857142854</v>
      </c>
      <c r="N30" s="180">
        <f t="shared" si="14"/>
        <v>32.785714285714285</v>
      </c>
      <c r="O30" s="180">
        <f t="shared" si="14"/>
        <v>30.571428571428573</v>
      </c>
      <c r="P30" s="180">
        <f t="shared" si="14"/>
        <v>30.428571428571427</v>
      </c>
      <c r="Q30" s="180">
        <f t="shared" si="14"/>
        <v>35.714285714285715</v>
      </c>
      <c r="R30" s="180">
        <f t="shared" si="14"/>
        <v>37.75</v>
      </c>
      <c r="S30" s="180">
        <f t="shared" si="14"/>
        <v>51</v>
      </c>
      <c r="AA30" t="s">
        <v>173</v>
      </c>
      <c r="AB30" s="10">
        <v>0.32</v>
      </c>
      <c r="AC30" s="12">
        <v>3.7130000000000001</v>
      </c>
      <c r="AD30" s="198">
        <v>7.0000000000000001E-3</v>
      </c>
      <c r="AE30" s="259" t="s">
        <v>121</v>
      </c>
      <c r="AF30" s="12"/>
      <c r="AI30" s="198"/>
      <c r="AJ30" s="60"/>
      <c r="AL30" s="4"/>
    </row>
    <row r="31" spans="1:38">
      <c r="A31" s="184"/>
      <c r="B31" s="5" t="s">
        <v>489</v>
      </c>
      <c r="C31" s="175">
        <v>32</v>
      </c>
      <c r="D31" s="175">
        <v>16</v>
      </c>
      <c r="E31" s="175">
        <v>54</v>
      </c>
      <c r="F31" s="175">
        <v>49</v>
      </c>
      <c r="G31" s="266">
        <f t="shared" si="13"/>
        <v>40.5</v>
      </c>
      <c r="H31" s="259"/>
      <c r="J31" s="10" t="s">
        <v>219</v>
      </c>
      <c r="K31" s="180">
        <f>_xlfn.STDEV.S(K23:K29)</f>
        <v>8.7007115198919767</v>
      </c>
      <c r="L31" s="180">
        <f t="shared" ref="L31:S31" si="15">_xlfn.STDEV.S(L23:L29)</f>
        <v>14.324886769269099</v>
      </c>
      <c r="M31" s="180">
        <f t="shared" si="15"/>
        <v>20.957723885865814</v>
      </c>
      <c r="N31" s="180">
        <f t="shared" si="15"/>
        <v>13.002746962524057</v>
      </c>
      <c r="O31" s="180">
        <f t="shared" si="15"/>
        <v>17.584151414054102</v>
      </c>
      <c r="P31" s="180">
        <f t="shared" si="15"/>
        <v>15.600289985094751</v>
      </c>
      <c r="Q31" s="180">
        <f t="shared" si="15"/>
        <v>20.65158820134895</v>
      </c>
      <c r="R31" s="180">
        <f t="shared" si="15"/>
        <v>28.880500919016853</v>
      </c>
      <c r="S31" s="180">
        <f t="shared" si="15"/>
        <v>34.648232278140831</v>
      </c>
      <c r="AA31" t="s">
        <v>130</v>
      </c>
      <c r="AB31" s="10">
        <v>0.18099999999999999</v>
      </c>
      <c r="AC31" s="12">
        <v>2.0939999999999999</v>
      </c>
      <c r="AD31" s="198">
        <v>0.43</v>
      </c>
      <c r="AE31" s="259" t="s">
        <v>125</v>
      </c>
      <c r="AF31" s="12"/>
      <c r="AI31" s="198"/>
      <c r="AJ31" s="60"/>
      <c r="AL31" s="4"/>
    </row>
    <row r="32" spans="1:38">
      <c r="A32" s="184"/>
      <c r="B32" s="5" t="s">
        <v>490</v>
      </c>
      <c r="C32" s="175">
        <v>6</v>
      </c>
      <c r="D32" s="175">
        <v>15</v>
      </c>
      <c r="E32" s="175">
        <v>17</v>
      </c>
      <c r="F32" s="175">
        <v>21</v>
      </c>
      <c r="G32" s="266">
        <f t="shared" si="13"/>
        <v>16</v>
      </c>
      <c r="H32" s="259"/>
      <c r="J32" s="10" t="s">
        <v>220</v>
      </c>
      <c r="K32">
        <f>COUNT(K23:K29)</f>
        <v>7</v>
      </c>
      <c r="L32">
        <f t="shared" ref="L32:S32" si="16">COUNT(L23:L29)</f>
        <v>7</v>
      </c>
      <c r="M32">
        <f t="shared" si="16"/>
        <v>7</v>
      </c>
      <c r="N32">
        <f t="shared" si="16"/>
        <v>7</v>
      </c>
      <c r="O32">
        <f t="shared" si="16"/>
        <v>7</v>
      </c>
      <c r="P32">
        <f t="shared" si="16"/>
        <v>7</v>
      </c>
      <c r="Q32">
        <f t="shared" si="16"/>
        <v>7</v>
      </c>
      <c r="R32">
        <f t="shared" si="16"/>
        <v>4</v>
      </c>
      <c r="S32">
        <f t="shared" si="16"/>
        <v>2</v>
      </c>
      <c r="AA32" s="62" t="s">
        <v>491</v>
      </c>
      <c r="AB32" s="63">
        <v>0.17</v>
      </c>
      <c r="AC32" s="276">
        <v>2.3860000000000001</v>
      </c>
      <c r="AD32" s="277">
        <v>0.221</v>
      </c>
      <c r="AE32" s="278" t="s">
        <v>133</v>
      </c>
      <c r="AF32" s="12"/>
      <c r="AI32" s="198"/>
      <c r="AJ32" s="60"/>
      <c r="AL32" s="4"/>
    </row>
    <row r="33" spans="1:38">
      <c r="A33" s="184"/>
      <c r="B33" s="5" t="s">
        <v>492</v>
      </c>
      <c r="C33" s="175">
        <v>6</v>
      </c>
      <c r="D33" s="175">
        <v>4</v>
      </c>
      <c r="E33" s="175">
        <v>5</v>
      </c>
      <c r="F33" s="175">
        <v>9</v>
      </c>
      <c r="G33" s="266">
        <f t="shared" si="13"/>
        <v>5.5</v>
      </c>
      <c r="H33" s="259"/>
      <c r="AA33" t="s">
        <v>493</v>
      </c>
      <c r="AB33" s="10">
        <v>0.15</v>
      </c>
      <c r="AC33" s="12">
        <v>1.7869999999999999</v>
      </c>
      <c r="AD33" s="198">
        <v>0.82</v>
      </c>
      <c r="AE33" s="259" t="s">
        <v>125</v>
      </c>
      <c r="AF33" s="12"/>
      <c r="AI33" s="198"/>
      <c r="AJ33" s="60"/>
      <c r="AL33" s="4"/>
    </row>
    <row r="34" spans="1:38">
      <c r="A34" s="184"/>
      <c r="B34" s="6" t="s">
        <v>494</v>
      </c>
      <c r="C34" s="176">
        <v>21</v>
      </c>
      <c r="D34" s="176">
        <v>51</v>
      </c>
      <c r="E34" s="176">
        <v>42</v>
      </c>
      <c r="F34" s="176">
        <v>41</v>
      </c>
      <c r="G34" s="266">
        <f t="shared" si="13"/>
        <v>41.5</v>
      </c>
      <c r="H34" s="259"/>
      <c r="I34" s="190" t="s">
        <v>7</v>
      </c>
      <c r="J34" s="182" t="s">
        <v>455</v>
      </c>
      <c r="K34" s="183">
        <v>1</v>
      </c>
      <c r="L34" s="183">
        <v>2</v>
      </c>
      <c r="M34" s="183">
        <v>3</v>
      </c>
      <c r="N34" s="183">
        <v>4</v>
      </c>
      <c r="O34" s="183">
        <v>5</v>
      </c>
      <c r="P34" s="183">
        <v>6</v>
      </c>
      <c r="Q34" s="183">
        <v>7</v>
      </c>
      <c r="R34" s="183">
        <v>8</v>
      </c>
      <c r="S34" s="183">
        <v>9</v>
      </c>
      <c r="AA34" t="s">
        <v>495</v>
      </c>
      <c r="AB34" s="10">
        <v>1.04E-2</v>
      </c>
      <c r="AC34" s="12">
        <v>0.124</v>
      </c>
      <c r="AD34" s="198">
        <v>1</v>
      </c>
      <c r="AE34" s="259" t="s">
        <v>133</v>
      </c>
      <c r="AF34" s="12"/>
      <c r="AI34" s="198"/>
      <c r="AJ34" s="60"/>
      <c r="AL34" s="4"/>
    </row>
    <row r="35" spans="1:38">
      <c r="A35" s="184"/>
      <c r="B35" s="6" t="s">
        <v>496</v>
      </c>
      <c r="C35" s="176">
        <v>38</v>
      </c>
      <c r="D35" s="176">
        <v>24</v>
      </c>
      <c r="E35" s="176">
        <v>41</v>
      </c>
      <c r="F35" s="176">
        <v>45</v>
      </c>
      <c r="G35" s="266">
        <f t="shared" si="13"/>
        <v>39.5</v>
      </c>
      <c r="H35" s="259"/>
      <c r="K35" s="180">
        <v>67.5</v>
      </c>
      <c r="L35" s="180">
        <v>77</v>
      </c>
      <c r="M35" s="180">
        <v>75.5</v>
      </c>
      <c r="N35" s="180">
        <v>49.5</v>
      </c>
      <c r="O35" s="180">
        <v>38.5</v>
      </c>
      <c r="P35" s="180">
        <v>65</v>
      </c>
      <c r="Q35" s="180">
        <v>43.5</v>
      </c>
      <c r="R35" s="180">
        <v>24.5</v>
      </c>
      <c r="S35" s="180">
        <v>34</v>
      </c>
      <c r="U35" t="s">
        <v>7</v>
      </c>
      <c r="V35" s="180">
        <f t="shared" ref="V35:V46" si="17">AVERAGE(O35:S35)</f>
        <v>41.1</v>
      </c>
      <c r="W35" s="256">
        <f t="shared" ref="W35:W46" si="18">LOG(V35)</f>
        <v>1.6138418218760693</v>
      </c>
      <c r="AA35" s="62" t="s">
        <v>497</v>
      </c>
      <c r="AB35" s="63">
        <v>0.14000000000000001</v>
      </c>
      <c r="AC35" s="276">
        <v>1.44</v>
      </c>
      <c r="AD35" s="277">
        <v>1</v>
      </c>
      <c r="AE35" s="278" t="s">
        <v>133</v>
      </c>
      <c r="AF35" s="12"/>
      <c r="AI35" s="198"/>
      <c r="AJ35" s="60"/>
      <c r="AL35" s="4"/>
    </row>
    <row r="36" spans="1:38">
      <c r="A36" s="184"/>
      <c r="B36" s="6" t="s">
        <v>498</v>
      </c>
      <c r="C36" s="176">
        <v>36</v>
      </c>
      <c r="D36" s="176">
        <v>31</v>
      </c>
      <c r="E36" s="176">
        <v>53</v>
      </c>
      <c r="F36" s="176">
        <v>44</v>
      </c>
      <c r="G36" s="266">
        <f t="shared" si="13"/>
        <v>40</v>
      </c>
      <c r="H36" s="69"/>
      <c r="K36" s="180">
        <v>58.5</v>
      </c>
      <c r="L36" s="180">
        <v>48.5</v>
      </c>
      <c r="M36" s="180">
        <v>38.5</v>
      </c>
      <c r="N36" s="180">
        <v>55</v>
      </c>
      <c r="O36" s="180">
        <v>48</v>
      </c>
      <c r="P36" s="180">
        <v>41</v>
      </c>
      <c r="Q36" s="180">
        <v>34</v>
      </c>
      <c r="R36" s="180">
        <v>36.5</v>
      </c>
      <c r="S36" s="180">
        <v>33.5</v>
      </c>
      <c r="U36" t="s">
        <v>7</v>
      </c>
      <c r="V36" s="180">
        <f t="shared" si="17"/>
        <v>38.6</v>
      </c>
      <c r="W36" s="256">
        <f t="shared" si="18"/>
        <v>1.5865873046717549</v>
      </c>
      <c r="AB36" s="10"/>
      <c r="AD36" s="198"/>
      <c r="AE36" s="259"/>
      <c r="AF36" s="12"/>
      <c r="AI36" s="198"/>
      <c r="AJ36" s="60"/>
      <c r="AL36" s="4"/>
    </row>
    <row r="37" spans="1:38">
      <c r="H37" s="69"/>
      <c r="K37" s="180">
        <v>55.5</v>
      </c>
      <c r="L37" s="180">
        <v>40.5</v>
      </c>
      <c r="M37" s="180">
        <v>58.5</v>
      </c>
      <c r="N37" s="180">
        <v>60.5</v>
      </c>
      <c r="O37" s="180">
        <v>62.5</v>
      </c>
      <c r="P37" s="180">
        <v>54.5</v>
      </c>
      <c r="Q37" s="180">
        <v>68</v>
      </c>
      <c r="R37" s="180">
        <v>52.5</v>
      </c>
      <c r="S37" s="180">
        <v>49</v>
      </c>
      <c r="U37" t="s">
        <v>7</v>
      </c>
      <c r="V37" s="180">
        <f t="shared" si="17"/>
        <v>57.3</v>
      </c>
      <c r="W37" s="256">
        <f t="shared" si="18"/>
        <v>1.75815462196739</v>
      </c>
      <c r="AA37" t="s">
        <v>136</v>
      </c>
      <c r="AB37" s="10"/>
      <c r="AD37" s="198"/>
      <c r="AE37" s="259"/>
      <c r="AF37" s="12"/>
      <c r="AG37" s="245" t="s">
        <v>306</v>
      </c>
      <c r="AI37" s="198"/>
      <c r="AJ37" s="60"/>
      <c r="AL37" s="4"/>
    </row>
    <row r="38" spans="1:38">
      <c r="H38" s="259"/>
      <c r="K38" s="180">
        <v>56.5</v>
      </c>
      <c r="L38" s="180">
        <v>61</v>
      </c>
      <c r="M38" s="180">
        <v>66</v>
      </c>
      <c r="N38" s="180">
        <v>62</v>
      </c>
      <c r="O38" s="180">
        <v>77.5</v>
      </c>
      <c r="P38" s="180">
        <v>53</v>
      </c>
      <c r="Q38" s="180">
        <v>57</v>
      </c>
      <c r="R38" s="180">
        <v>48</v>
      </c>
      <c r="S38" s="180">
        <v>45.5</v>
      </c>
      <c r="U38" t="s">
        <v>7</v>
      </c>
      <c r="V38" s="180">
        <f t="shared" si="17"/>
        <v>56.2</v>
      </c>
      <c r="W38" s="256">
        <f t="shared" si="18"/>
        <v>1.7497363155690611</v>
      </c>
      <c r="AB38" s="10"/>
      <c r="AD38" s="198"/>
      <c r="AE38" s="259"/>
      <c r="AF38" s="12"/>
      <c r="AI38" s="198"/>
      <c r="AJ38" s="60"/>
      <c r="AL38" s="4"/>
    </row>
    <row r="39" spans="1:38">
      <c r="A39" s="184" t="s">
        <v>9</v>
      </c>
      <c r="B39" s="5" t="s">
        <v>499</v>
      </c>
      <c r="C39" s="175">
        <v>14</v>
      </c>
      <c r="D39" s="175">
        <v>57</v>
      </c>
      <c r="E39" s="175">
        <v>58</v>
      </c>
      <c r="F39" s="175">
        <v>60</v>
      </c>
      <c r="G39" s="266">
        <f>MEDIAN(C39:F39)</f>
        <v>57.5</v>
      </c>
      <c r="H39" s="259"/>
      <c r="K39" s="180">
        <v>34.5</v>
      </c>
      <c r="L39" s="180">
        <v>35.5</v>
      </c>
      <c r="M39" s="180">
        <v>38</v>
      </c>
      <c r="N39" s="180">
        <v>20.5</v>
      </c>
      <c r="O39" s="180">
        <v>34.5</v>
      </c>
      <c r="P39" s="180">
        <v>32.5</v>
      </c>
      <c r="Q39" s="180">
        <v>41</v>
      </c>
      <c r="R39" s="180">
        <v>29</v>
      </c>
      <c r="S39" s="180">
        <v>43</v>
      </c>
      <c r="U39" t="s">
        <v>7</v>
      </c>
      <c r="V39" s="180">
        <f t="shared" si="17"/>
        <v>36</v>
      </c>
      <c r="W39" s="256">
        <f t="shared" si="18"/>
        <v>1.5563025007672873</v>
      </c>
      <c r="AB39" s="10"/>
      <c r="AD39" s="198"/>
      <c r="AE39" s="259"/>
      <c r="AF39" s="12"/>
      <c r="AI39" s="198"/>
      <c r="AJ39" s="60"/>
      <c r="AL39" s="4"/>
    </row>
    <row r="40" spans="1:38">
      <c r="A40" s="184"/>
      <c r="B40" s="5" t="s">
        <v>500</v>
      </c>
      <c r="C40" s="175">
        <v>33</v>
      </c>
      <c r="D40" s="175">
        <v>60</v>
      </c>
      <c r="E40" s="175">
        <v>24</v>
      </c>
      <c r="F40" s="175">
        <v>17</v>
      </c>
      <c r="G40" s="266">
        <f t="shared" ref="G40" si="19">MEDIAN(C40:F40)</f>
        <v>28.5</v>
      </c>
      <c r="H40" s="259"/>
      <c r="K40" s="180">
        <v>27.5</v>
      </c>
      <c r="L40" s="180">
        <v>29.5</v>
      </c>
      <c r="M40" s="180">
        <v>21</v>
      </c>
      <c r="N40" s="180">
        <v>25</v>
      </c>
      <c r="O40" s="180">
        <v>24.5</v>
      </c>
      <c r="P40" s="180">
        <v>22</v>
      </c>
      <c r="Q40" s="180">
        <v>31.5</v>
      </c>
      <c r="R40" s="180">
        <v>37.5</v>
      </c>
      <c r="S40" s="180">
        <v>26</v>
      </c>
      <c r="U40" t="s">
        <v>7</v>
      </c>
      <c r="V40" s="180">
        <f t="shared" si="17"/>
        <v>28.3</v>
      </c>
      <c r="W40" s="256">
        <f t="shared" si="18"/>
        <v>1.4517864355242902</v>
      </c>
      <c r="AB40" s="10"/>
      <c r="AD40" s="198"/>
      <c r="AE40" s="259"/>
      <c r="AF40" s="12"/>
      <c r="AI40" s="198"/>
      <c r="AJ40" s="60"/>
      <c r="AL40" s="4"/>
    </row>
    <row r="41" spans="1:38">
      <c r="A41" s="184"/>
      <c r="B41" s="5" t="s">
        <v>501</v>
      </c>
      <c r="C41" s="175">
        <v>33</v>
      </c>
      <c r="D41" s="175">
        <v>61</v>
      </c>
      <c r="E41" s="175">
        <v>30</v>
      </c>
      <c r="F41" s="175">
        <v>38</v>
      </c>
      <c r="G41" s="266">
        <f>MEDIAN(C41:F41)</f>
        <v>35.5</v>
      </c>
      <c r="H41" s="259"/>
      <c r="K41" s="180">
        <v>40.5</v>
      </c>
      <c r="L41" s="180">
        <v>39.5</v>
      </c>
      <c r="M41" s="180">
        <v>47.5</v>
      </c>
      <c r="N41" s="180">
        <v>38.5</v>
      </c>
      <c r="O41" s="180">
        <v>46</v>
      </c>
      <c r="P41" s="180">
        <v>47.5</v>
      </c>
      <c r="Q41" s="180">
        <v>51</v>
      </c>
      <c r="R41" s="180">
        <v>57</v>
      </c>
      <c r="S41" s="180">
        <v>48.5</v>
      </c>
      <c r="U41" t="s">
        <v>7</v>
      </c>
      <c r="V41" s="180">
        <f t="shared" si="17"/>
        <v>50</v>
      </c>
      <c r="W41" s="256">
        <f t="shared" si="18"/>
        <v>1.6989700043360187</v>
      </c>
      <c r="AB41" s="10"/>
      <c r="AD41" s="198"/>
      <c r="AE41" s="259"/>
      <c r="AF41" s="12"/>
      <c r="AI41" s="198"/>
      <c r="AJ41" s="60"/>
      <c r="AL41" s="4"/>
    </row>
    <row r="42" spans="1:38">
      <c r="A42" s="184"/>
      <c r="B42" s="5" t="s">
        <v>502</v>
      </c>
      <c r="C42" s="175">
        <v>35</v>
      </c>
      <c r="D42" s="175">
        <v>31</v>
      </c>
      <c r="E42" s="175">
        <v>33</v>
      </c>
      <c r="F42" s="175">
        <v>25</v>
      </c>
      <c r="G42" s="266">
        <f t="shared" ref="G42:G52" si="20">MEDIAN(C42:F42)</f>
        <v>32</v>
      </c>
      <c r="H42" s="259"/>
      <c r="K42" s="180">
        <v>16</v>
      </c>
      <c r="L42" s="180">
        <v>23.5</v>
      </c>
      <c r="M42" s="180">
        <v>23.5</v>
      </c>
      <c r="N42" s="180">
        <v>40</v>
      </c>
      <c r="O42" s="180">
        <v>58.5</v>
      </c>
      <c r="P42" s="180">
        <v>61</v>
      </c>
      <c r="Q42" s="180">
        <v>67</v>
      </c>
      <c r="R42" s="180">
        <v>89.5</v>
      </c>
      <c r="S42" s="180">
        <v>55</v>
      </c>
      <c r="U42" t="s">
        <v>7</v>
      </c>
      <c r="V42" s="180">
        <f t="shared" si="17"/>
        <v>66.2</v>
      </c>
      <c r="W42" s="256">
        <f t="shared" si="18"/>
        <v>1.8208579894396999</v>
      </c>
      <c r="AB42" s="10"/>
      <c r="AD42" s="198"/>
      <c r="AE42" s="259"/>
      <c r="AF42" s="12"/>
      <c r="AI42" s="198"/>
      <c r="AJ42" s="60"/>
      <c r="AL42" s="4"/>
    </row>
    <row r="43" spans="1:38">
      <c r="A43" s="184"/>
      <c r="B43" s="5" t="s">
        <v>503</v>
      </c>
      <c r="C43" s="175">
        <v>3</v>
      </c>
      <c r="D43" s="175">
        <v>15</v>
      </c>
      <c r="E43" s="175">
        <v>10</v>
      </c>
      <c r="F43" s="175">
        <v>16</v>
      </c>
      <c r="G43" s="266">
        <f t="shared" si="20"/>
        <v>12.5</v>
      </c>
      <c r="H43" s="259"/>
      <c r="K43" s="180">
        <v>5.5</v>
      </c>
      <c r="L43" s="180">
        <v>16</v>
      </c>
      <c r="M43" s="180">
        <v>14.5</v>
      </c>
      <c r="N43" s="180">
        <v>14.5</v>
      </c>
      <c r="O43" s="180">
        <v>17.5</v>
      </c>
      <c r="P43" s="180">
        <v>16.5</v>
      </c>
      <c r="Q43" s="180">
        <v>28.5</v>
      </c>
      <c r="R43" s="180">
        <v>22.5</v>
      </c>
      <c r="S43" s="180">
        <v>20</v>
      </c>
      <c r="U43" t="s">
        <v>7</v>
      </c>
      <c r="V43" s="180">
        <f t="shared" si="17"/>
        <v>21</v>
      </c>
      <c r="W43" s="256">
        <f t="shared" si="18"/>
        <v>1.3222192947339193</v>
      </c>
      <c r="AB43" s="10"/>
      <c r="AD43" s="198"/>
      <c r="AE43" s="259"/>
      <c r="AF43" s="12"/>
      <c r="AI43" s="198"/>
      <c r="AJ43" s="60"/>
      <c r="AL43" s="4"/>
    </row>
    <row r="44" spans="1:38">
      <c r="A44" s="184"/>
      <c r="B44" s="5" t="s">
        <v>504</v>
      </c>
      <c r="C44" s="176">
        <v>30</v>
      </c>
      <c r="D44" s="176">
        <v>24</v>
      </c>
      <c r="E44" s="176">
        <v>16</v>
      </c>
      <c r="F44" s="176">
        <v>15</v>
      </c>
      <c r="G44" s="266">
        <f t="shared" si="20"/>
        <v>20</v>
      </c>
      <c r="H44" s="259"/>
      <c r="K44" s="180">
        <v>41.5</v>
      </c>
      <c r="L44" s="180">
        <v>39</v>
      </c>
      <c r="M44" s="180">
        <v>36.5</v>
      </c>
      <c r="N44" s="180">
        <v>36</v>
      </c>
      <c r="O44" s="180">
        <v>53</v>
      </c>
      <c r="P44" s="180">
        <v>51</v>
      </c>
      <c r="Q44" s="180">
        <v>47.5</v>
      </c>
      <c r="R44" s="180">
        <v>56</v>
      </c>
      <c r="S44" s="180">
        <v>51</v>
      </c>
      <c r="U44" t="s">
        <v>7</v>
      </c>
      <c r="V44" s="180">
        <f t="shared" si="17"/>
        <v>51.7</v>
      </c>
      <c r="W44" s="256">
        <f t="shared" si="18"/>
        <v>1.7134905430939424</v>
      </c>
      <c r="AB44" s="10"/>
      <c r="AD44" s="198"/>
      <c r="AE44" s="259"/>
      <c r="AF44" s="12"/>
      <c r="AI44" s="198"/>
      <c r="AJ44" s="60"/>
      <c r="AL44" s="4"/>
    </row>
    <row r="45" spans="1:38">
      <c r="A45" s="184"/>
      <c r="B45" s="5" t="s">
        <v>505</v>
      </c>
      <c r="C45" s="176">
        <v>20</v>
      </c>
      <c r="D45" s="176">
        <v>18</v>
      </c>
      <c r="E45" s="176">
        <v>18</v>
      </c>
      <c r="F45" s="176">
        <v>17</v>
      </c>
      <c r="G45" s="266">
        <f t="shared" si="20"/>
        <v>18</v>
      </c>
      <c r="H45" s="259"/>
      <c r="K45" s="180">
        <v>39.5</v>
      </c>
      <c r="L45" s="180">
        <v>47</v>
      </c>
      <c r="M45" s="180">
        <v>59</v>
      </c>
      <c r="N45" s="180">
        <v>54.5</v>
      </c>
      <c r="O45" s="180">
        <v>36</v>
      </c>
      <c r="P45" s="180">
        <v>59</v>
      </c>
      <c r="Q45" s="180">
        <v>56.5</v>
      </c>
      <c r="R45" s="180">
        <v>65</v>
      </c>
      <c r="S45" s="180">
        <v>71</v>
      </c>
      <c r="U45" t="s">
        <v>7</v>
      </c>
      <c r="V45" s="180">
        <f t="shared" si="17"/>
        <v>57.5</v>
      </c>
      <c r="W45" s="256">
        <f t="shared" si="18"/>
        <v>1.7596678446896306</v>
      </c>
      <c r="AB45" s="10"/>
      <c r="AD45" s="198"/>
      <c r="AE45" s="259"/>
      <c r="AF45" s="12"/>
      <c r="AI45" s="198"/>
      <c r="AJ45" s="60"/>
      <c r="AL45" s="4"/>
    </row>
    <row r="46" spans="1:38">
      <c r="A46" s="184"/>
      <c r="B46" s="5" t="s">
        <v>506</v>
      </c>
      <c r="C46" s="176">
        <v>21</v>
      </c>
      <c r="D46" s="176">
        <v>18</v>
      </c>
      <c r="E46" s="176">
        <v>18</v>
      </c>
      <c r="F46" s="176">
        <v>15</v>
      </c>
      <c r="G46" s="266">
        <f t="shared" si="20"/>
        <v>18</v>
      </c>
      <c r="H46" s="259"/>
      <c r="J46" s="74"/>
      <c r="K46" s="194">
        <v>40</v>
      </c>
      <c r="L46" s="194">
        <v>42</v>
      </c>
      <c r="M46" s="194">
        <v>31</v>
      </c>
      <c r="N46" s="194">
        <v>49</v>
      </c>
      <c r="O46" s="194">
        <v>30</v>
      </c>
      <c r="P46" s="194">
        <v>56</v>
      </c>
      <c r="Q46" s="194">
        <v>49</v>
      </c>
      <c r="R46" s="194">
        <v>53</v>
      </c>
      <c r="S46" s="194">
        <v>61.5</v>
      </c>
      <c r="U46" t="s">
        <v>7</v>
      </c>
      <c r="V46" s="180">
        <f t="shared" si="17"/>
        <v>49.9</v>
      </c>
      <c r="W46" s="256">
        <f t="shared" si="18"/>
        <v>1.69810054562339</v>
      </c>
      <c r="AB46" s="10"/>
      <c r="AD46" s="198"/>
      <c r="AE46" s="259"/>
      <c r="AF46" s="12"/>
      <c r="AI46" s="198"/>
      <c r="AJ46" s="60"/>
      <c r="AL46" s="4"/>
    </row>
    <row r="47" spans="1:38">
      <c r="A47" s="184"/>
      <c r="B47" s="5" t="s">
        <v>507</v>
      </c>
      <c r="C47" s="176">
        <v>25</v>
      </c>
      <c r="D47" s="176">
        <v>17</v>
      </c>
      <c r="E47" s="176">
        <v>10</v>
      </c>
      <c r="F47" s="176">
        <v>16</v>
      </c>
      <c r="G47" s="266">
        <f t="shared" si="20"/>
        <v>16.5</v>
      </c>
      <c r="H47" s="259"/>
      <c r="J47" s="10" t="s">
        <v>301</v>
      </c>
      <c r="K47" s="180">
        <f>AVERAGE(K35:K46)</f>
        <v>40.25</v>
      </c>
      <c r="L47" s="180">
        <f t="shared" ref="L47:S47" si="21">AVERAGE(L35:L46)</f>
        <v>41.583333333333336</v>
      </c>
      <c r="M47" s="180">
        <f t="shared" si="21"/>
        <v>42.458333333333336</v>
      </c>
      <c r="N47" s="180">
        <f t="shared" si="21"/>
        <v>42.083333333333336</v>
      </c>
      <c r="O47" s="180">
        <f t="shared" si="21"/>
        <v>43.875</v>
      </c>
      <c r="P47" s="180">
        <f t="shared" si="21"/>
        <v>46.583333333333336</v>
      </c>
      <c r="Q47" s="180">
        <f t="shared" si="21"/>
        <v>47.875</v>
      </c>
      <c r="R47" s="180">
        <f t="shared" si="21"/>
        <v>47.583333333333336</v>
      </c>
      <c r="S47" s="180">
        <f t="shared" si="21"/>
        <v>44.833333333333336</v>
      </c>
      <c r="AB47" s="10"/>
      <c r="AD47" s="198"/>
      <c r="AE47" s="259"/>
      <c r="AF47" s="12"/>
      <c r="AI47" s="198"/>
      <c r="AJ47" s="60"/>
      <c r="AL47" s="4"/>
    </row>
    <row r="48" spans="1:38">
      <c r="A48" s="184"/>
      <c r="B48" s="5" t="s">
        <v>508</v>
      </c>
      <c r="C48" s="176">
        <v>16</v>
      </c>
      <c r="D48" s="176">
        <v>21</v>
      </c>
      <c r="E48" s="176">
        <v>22</v>
      </c>
      <c r="F48" s="176">
        <v>22</v>
      </c>
      <c r="G48" s="266">
        <f t="shared" si="20"/>
        <v>21.5</v>
      </c>
      <c r="H48" s="259"/>
      <c r="J48" s="10" t="s">
        <v>219</v>
      </c>
      <c r="K48" s="180">
        <f>_xlfn.STDEV.S(K35:K46)</f>
        <v>18.004418649572969</v>
      </c>
      <c r="L48" s="180">
        <f t="shared" ref="L48:S48" si="22">_xlfn.STDEV.S(L35:L46)</f>
        <v>16.196005867515797</v>
      </c>
      <c r="M48" s="180">
        <f t="shared" si="22"/>
        <v>19.08409420211375</v>
      </c>
      <c r="N48" s="180">
        <f t="shared" si="22"/>
        <v>15.760758711163472</v>
      </c>
      <c r="O48" s="180">
        <f t="shared" si="22"/>
        <v>17.158518954946921</v>
      </c>
      <c r="P48" s="180">
        <f t="shared" si="22"/>
        <v>15.529785652875011</v>
      </c>
      <c r="Q48" s="180">
        <f t="shared" si="22"/>
        <v>12.940642459813473</v>
      </c>
      <c r="R48" s="180">
        <f t="shared" si="22"/>
        <v>19.082158889360187</v>
      </c>
      <c r="S48" s="180">
        <f t="shared" si="22"/>
        <v>14.633916603271841</v>
      </c>
      <c r="AB48" s="10"/>
      <c r="AD48" s="198"/>
      <c r="AE48" s="259"/>
      <c r="AF48" s="12"/>
      <c r="AI48" s="198"/>
      <c r="AJ48" s="60"/>
      <c r="AL48" s="4"/>
    </row>
    <row r="49" spans="1:38">
      <c r="A49" s="187"/>
      <c r="B49" s="9" t="s">
        <v>509</v>
      </c>
      <c r="C49" s="177">
        <v>30</v>
      </c>
      <c r="D49" s="177">
        <v>26</v>
      </c>
      <c r="E49" s="177">
        <v>21</v>
      </c>
      <c r="F49" s="177">
        <v>22</v>
      </c>
      <c r="G49" s="266">
        <f t="shared" si="20"/>
        <v>24</v>
      </c>
      <c r="H49" s="69"/>
      <c r="J49" s="10" t="s">
        <v>220</v>
      </c>
      <c r="K49">
        <f>COUNT(K35:K46)</f>
        <v>12</v>
      </c>
      <c r="L49">
        <f t="shared" ref="L49:S49" si="23">COUNT(L35:L46)</f>
        <v>12</v>
      </c>
      <c r="M49">
        <f t="shared" si="23"/>
        <v>12</v>
      </c>
      <c r="N49">
        <f t="shared" si="23"/>
        <v>12</v>
      </c>
      <c r="O49">
        <f t="shared" si="23"/>
        <v>12</v>
      </c>
      <c r="P49">
        <f t="shared" si="23"/>
        <v>12</v>
      </c>
      <c r="Q49">
        <f t="shared" si="23"/>
        <v>12</v>
      </c>
      <c r="R49">
        <f t="shared" si="23"/>
        <v>12</v>
      </c>
      <c r="S49">
        <f t="shared" si="23"/>
        <v>12</v>
      </c>
      <c r="AB49" s="10"/>
      <c r="AD49" s="198"/>
      <c r="AE49" s="259"/>
      <c r="AF49" s="12"/>
      <c r="AI49" s="198"/>
      <c r="AJ49" s="60"/>
      <c r="AL49" s="4"/>
    </row>
    <row r="50" spans="1:38">
      <c r="A50" s="186"/>
      <c r="B50" s="5" t="s">
        <v>510</v>
      </c>
      <c r="C50" s="176">
        <v>14</v>
      </c>
      <c r="D50" s="176">
        <v>17</v>
      </c>
      <c r="E50" s="176">
        <v>10</v>
      </c>
      <c r="F50" s="176">
        <v>17</v>
      </c>
      <c r="G50" s="266">
        <f t="shared" si="20"/>
        <v>15.5</v>
      </c>
      <c r="H50" s="69"/>
      <c r="AB50" s="10"/>
      <c r="AD50" s="198"/>
      <c r="AE50" s="259"/>
      <c r="AF50" s="12"/>
      <c r="AI50" s="198"/>
      <c r="AJ50" s="60"/>
      <c r="AL50" s="4"/>
    </row>
    <row r="51" spans="1:38">
      <c r="A51" s="186"/>
      <c r="B51" s="5" t="s">
        <v>511</v>
      </c>
      <c r="C51" s="176">
        <v>21</v>
      </c>
      <c r="D51" s="176">
        <v>21</v>
      </c>
      <c r="E51" s="176">
        <v>21</v>
      </c>
      <c r="F51" s="176">
        <v>20</v>
      </c>
      <c r="G51" s="266">
        <f t="shared" si="20"/>
        <v>21</v>
      </c>
      <c r="H51" s="69"/>
      <c r="I51" s="190" t="s">
        <v>9</v>
      </c>
      <c r="J51" s="182" t="s">
        <v>455</v>
      </c>
      <c r="K51" s="183">
        <v>1</v>
      </c>
      <c r="L51" s="183">
        <v>2</v>
      </c>
      <c r="M51" s="183">
        <v>3</v>
      </c>
      <c r="N51" s="183">
        <v>4</v>
      </c>
      <c r="O51" s="183">
        <v>5</v>
      </c>
      <c r="P51" s="183">
        <v>6</v>
      </c>
      <c r="Q51" s="183">
        <v>7</v>
      </c>
      <c r="R51" s="183">
        <v>8</v>
      </c>
      <c r="S51" s="183">
        <v>9</v>
      </c>
      <c r="AB51" s="10"/>
      <c r="AD51" s="198"/>
      <c r="AE51" s="259"/>
      <c r="AF51" s="12"/>
      <c r="AI51" s="198"/>
      <c r="AJ51" s="60"/>
      <c r="AL51" s="4"/>
    </row>
    <row r="52" spans="1:38">
      <c r="A52" s="186"/>
      <c r="B52" s="5" t="s">
        <v>512</v>
      </c>
      <c r="C52" s="176">
        <v>8</v>
      </c>
      <c r="D52" s="176">
        <v>8</v>
      </c>
      <c r="E52" s="176">
        <v>18</v>
      </c>
      <c r="F52" s="176">
        <v>18</v>
      </c>
      <c r="G52" s="266">
        <f t="shared" si="20"/>
        <v>13</v>
      </c>
      <c r="H52" s="69"/>
      <c r="K52" s="60">
        <v>57.5</v>
      </c>
      <c r="L52" s="60">
        <v>37.5</v>
      </c>
      <c r="M52" s="60">
        <v>45</v>
      </c>
      <c r="N52" s="60">
        <v>44</v>
      </c>
      <c r="O52" s="60">
        <v>44</v>
      </c>
      <c r="P52" s="60">
        <v>42.5</v>
      </c>
      <c r="Q52" s="60">
        <v>54</v>
      </c>
      <c r="R52" s="60">
        <v>31</v>
      </c>
      <c r="S52" s="193">
        <v>34.75</v>
      </c>
      <c r="U52" t="s">
        <v>472</v>
      </c>
      <c r="V52" s="180">
        <f t="shared" ref="V52:V65" si="24">AVERAGE(O52:S52)</f>
        <v>41.25</v>
      </c>
      <c r="W52" s="256">
        <f t="shared" ref="W52:W65" si="25">LOG(V52)</f>
        <v>1.615423952885944</v>
      </c>
      <c r="AD52" s="198"/>
      <c r="AE52" s="60"/>
      <c r="AI52" s="198"/>
      <c r="AJ52" s="60"/>
      <c r="AL52" s="4"/>
    </row>
    <row r="53" spans="1:38">
      <c r="H53" s="69"/>
      <c r="K53" s="60">
        <v>28.5</v>
      </c>
      <c r="L53" s="60">
        <v>47</v>
      </c>
      <c r="M53" s="60">
        <v>46.5</v>
      </c>
      <c r="N53" s="60">
        <v>56</v>
      </c>
      <c r="O53" s="60">
        <v>43.5</v>
      </c>
      <c r="P53" s="60">
        <v>57.5</v>
      </c>
      <c r="Q53" s="60">
        <v>32</v>
      </c>
      <c r="R53" s="60">
        <v>30.5</v>
      </c>
      <c r="S53" s="193">
        <v>28.5</v>
      </c>
      <c r="U53" t="s">
        <v>472</v>
      </c>
      <c r="V53" s="180">
        <f t="shared" si="24"/>
        <v>38.4</v>
      </c>
      <c r="W53" s="256">
        <f t="shared" si="25"/>
        <v>1.5843312243675307</v>
      </c>
      <c r="AD53" s="198"/>
      <c r="AE53" s="60"/>
      <c r="AI53" s="198"/>
      <c r="AJ53" s="60"/>
      <c r="AL53" s="4"/>
    </row>
    <row r="54" spans="1:38">
      <c r="A54" s="189" t="s">
        <v>513</v>
      </c>
      <c r="H54" s="69"/>
      <c r="K54" s="60">
        <v>35.5</v>
      </c>
      <c r="L54" s="60">
        <v>48.5</v>
      </c>
      <c r="M54" s="60">
        <v>53.5</v>
      </c>
      <c r="N54" s="60">
        <v>52</v>
      </c>
      <c r="O54" s="60">
        <v>47.5</v>
      </c>
      <c r="P54" s="60">
        <v>54.5</v>
      </c>
      <c r="Q54" s="60">
        <v>47</v>
      </c>
      <c r="R54" s="60">
        <v>62</v>
      </c>
      <c r="S54" s="193">
        <v>44.5</v>
      </c>
      <c r="U54" t="s">
        <v>472</v>
      </c>
      <c r="V54" s="180">
        <f t="shared" si="24"/>
        <v>51.1</v>
      </c>
      <c r="W54" s="256">
        <f t="shared" si="25"/>
        <v>1.7084209001347128</v>
      </c>
      <c r="AD54" s="198"/>
      <c r="AE54" s="60"/>
      <c r="AI54" s="198"/>
      <c r="AJ54" s="60"/>
      <c r="AL54" s="4"/>
    </row>
    <row r="55" spans="1:38">
      <c r="H55" s="69"/>
      <c r="K55" s="60">
        <v>32</v>
      </c>
      <c r="L55" s="60">
        <v>61</v>
      </c>
      <c r="M55" s="60">
        <v>64</v>
      </c>
      <c r="N55" s="60">
        <v>59.5</v>
      </c>
      <c r="O55" s="60">
        <v>56</v>
      </c>
      <c r="P55" s="60">
        <v>47.5</v>
      </c>
      <c r="Q55" s="60">
        <v>50.5</v>
      </c>
      <c r="R55" s="60">
        <v>83.5</v>
      </c>
      <c r="S55" s="193">
        <v>48.5</v>
      </c>
      <c r="U55" t="s">
        <v>472</v>
      </c>
      <c r="V55" s="180">
        <f t="shared" si="24"/>
        <v>57.2</v>
      </c>
      <c r="W55" s="256">
        <f t="shared" si="25"/>
        <v>1.7573960287930241</v>
      </c>
      <c r="AD55" s="198"/>
      <c r="AE55" s="60"/>
      <c r="AI55" s="198"/>
      <c r="AJ55" s="60"/>
      <c r="AL55" s="4"/>
    </row>
    <row r="56" spans="1:38">
      <c r="A56" s="184" t="s">
        <v>1</v>
      </c>
      <c r="B56" s="5" t="s">
        <v>462</v>
      </c>
      <c r="C56" s="175">
        <v>57</v>
      </c>
      <c r="D56" s="175">
        <v>47</v>
      </c>
      <c r="E56" s="175">
        <v>146</v>
      </c>
      <c r="F56" s="175">
        <v>136</v>
      </c>
      <c r="G56" s="266">
        <f t="shared" ref="G56:G58" si="26">MEDIAN(C56:F56)</f>
        <v>96.5</v>
      </c>
      <c r="H56" s="259"/>
      <c r="K56" s="60">
        <v>12.5</v>
      </c>
      <c r="L56" s="60">
        <v>26</v>
      </c>
      <c r="M56" s="60">
        <v>30.5</v>
      </c>
      <c r="N56" s="60">
        <v>31</v>
      </c>
      <c r="O56" s="60">
        <v>33</v>
      </c>
      <c r="P56" s="60">
        <v>27.5</v>
      </c>
      <c r="Q56" s="60">
        <v>23.5</v>
      </c>
      <c r="R56" s="60">
        <v>33</v>
      </c>
      <c r="S56" s="193">
        <v>27.5</v>
      </c>
      <c r="U56" t="s">
        <v>472</v>
      </c>
      <c r="V56" s="180">
        <f t="shared" si="24"/>
        <v>28.9</v>
      </c>
      <c r="W56" s="256">
        <f t="shared" si="25"/>
        <v>1.4608978427565478</v>
      </c>
      <c r="AD56" s="198"/>
      <c r="AE56" s="60"/>
      <c r="AI56" s="198"/>
      <c r="AJ56" s="60"/>
      <c r="AL56" s="4"/>
    </row>
    <row r="57" spans="1:38">
      <c r="A57" s="184"/>
      <c r="B57" s="6" t="s">
        <v>464</v>
      </c>
      <c r="C57" s="176">
        <v>45</v>
      </c>
      <c r="D57" s="176">
        <v>70</v>
      </c>
      <c r="E57" s="176">
        <v>83</v>
      </c>
      <c r="F57" s="176">
        <v>51</v>
      </c>
      <c r="G57" s="266">
        <f t="shared" si="26"/>
        <v>60.5</v>
      </c>
      <c r="H57" s="259"/>
      <c r="K57" s="60">
        <v>20</v>
      </c>
      <c r="L57" s="60">
        <v>29</v>
      </c>
      <c r="M57" s="60">
        <v>30.5</v>
      </c>
      <c r="N57" s="60">
        <v>34</v>
      </c>
      <c r="O57" s="60">
        <v>31</v>
      </c>
      <c r="P57" s="60">
        <v>31.5</v>
      </c>
      <c r="Q57" s="60">
        <v>37</v>
      </c>
      <c r="R57" s="60">
        <v>44.5</v>
      </c>
      <c r="S57" s="193">
        <v>12.5</v>
      </c>
      <c r="U57" t="s">
        <v>472</v>
      </c>
      <c r="V57" s="180">
        <f t="shared" si="24"/>
        <v>31.3</v>
      </c>
      <c r="W57" s="256">
        <f t="shared" si="25"/>
        <v>1.4955443375464486</v>
      </c>
      <c r="AD57" s="198"/>
      <c r="AE57" s="60"/>
      <c r="AI57" s="198"/>
      <c r="AJ57" s="60"/>
      <c r="AL57" s="4"/>
    </row>
    <row r="58" spans="1:38">
      <c r="A58" s="184"/>
      <c r="B58" s="6" t="s">
        <v>466</v>
      </c>
      <c r="C58" s="176">
        <v>39</v>
      </c>
      <c r="D58" s="176">
        <v>75</v>
      </c>
      <c r="E58" s="176">
        <v>120</v>
      </c>
      <c r="F58" s="176">
        <v>73</v>
      </c>
      <c r="G58" s="266">
        <f t="shared" si="26"/>
        <v>74</v>
      </c>
      <c r="H58" s="69"/>
      <c r="K58" s="59">
        <v>18</v>
      </c>
      <c r="L58" s="59">
        <v>23</v>
      </c>
      <c r="M58" s="59">
        <v>26</v>
      </c>
      <c r="N58" s="59">
        <v>26</v>
      </c>
      <c r="O58" s="59">
        <v>31</v>
      </c>
      <c r="P58" s="59">
        <v>21</v>
      </c>
      <c r="Q58" s="59">
        <v>30</v>
      </c>
      <c r="R58" s="59">
        <v>32.5</v>
      </c>
      <c r="S58" s="193">
        <v>34.5</v>
      </c>
      <c r="U58" t="s">
        <v>472</v>
      </c>
      <c r="V58" s="180">
        <f t="shared" si="24"/>
        <v>29.8</v>
      </c>
      <c r="W58" s="256">
        <f t="shared" si="25"/>
        <v>1.4742162640762553</v>
      </c>
      <c r="AD58" s="198"/>
      <c r="AE58" s="60"/>
      <c r="AI58" s="198"/>
      <c r="AJ58" s="60"/>
      <c r="AL58" s="4"/>
    </row>
    <row r="59" spans="1:38">
      <c r="B59"/>
      <c r="C59"/>
      <c r="D59"/>
      <c r="E59"/>
      <c r="F59"/>
      <c r="G59"/>
      <c r="H59" s="69"/>
      <c r="K59" s="59">
        <v>18</v>
      </c>
      <c r="L59" s="59">
        <v>22.5</v>
      </c>
      <c r="M59" s="59">
        <v>24.5</v>
      </c>
      <c r="N59" s="59">
        <v>22</v>
      </c>
      <c r="O59" s="59">
        <v>14</v>
      </c>
      <c r="P59" s="59">
        <v>32</v>
      </c>
      <c r="Q59" s="59">
        <v>24</v>
      </c>
      <c r="R59" s="59">
        <v>39</v>
      </c>
      <c r="S59" s="59"/>
      <c r="U59" t="s">
        <v>472</v>
      </c>
      <c r="V59" s="180">
        <f t="shared" si="24"/>
        <v>27.25</v>
      </c>
      <c r="W59" s="256">
        <f t="shared" si="25"/>
        <v>1.4353665066126613</v>
      </c>
      <c r="AD59" s="198"/>
      <c r="AE59" s="60"/>
      <c r="AI59" s="198"/>
      <c r="AJ59" s="60"/>
      <c r="AL59" s="4"/>
    </row>
    <row r="60" spans="1:38">
      <c r="A60" s="184" t="s">
        <v>3</v>
      </c>
      <c r="B60" s="5" t="s">
        <v>467</v>
      </c>
      <c r="C60" s="175">
        <v>46</v>
      </c>
      <c r="D60" s="175">
        <v>30</v>
      </c>
      <c r="E60" s="175">
        <v>32</v>
      </c>
      <c r="F60" s="175">
        <v>25</v>
      </c>
      <c r="G60" s="266">
        <f t="shared" ref="G60:G66" si="27">MEDIAN(C60:F60)</f>
        <v>31</v>
      </c>
      <c r="H60" s="259"/>
      <c r="K60" s="59">
        <v>16.5</v>
      </c>
      <c r="L60" s="59">
        <v>18.5</v>
      </c>
      <c r="M60" s="59">
        <v>24</v>
      </c>
      <c r="N60" s="59">
        <v>16.5</v>
      </c>
      <c r="O60" s="59">
        <v>18.5</v>
      </c>
      <c r="P60" s="59">
        <v>30</v>
      </c>
      <c r="Q60" s="59">
        <v>17</v>
      </c>
      <c r="R60" s="59">
        <v>22.5</v>
      </c>
      <c r="S60" s="59"/>
      <c r="U60" t="s">
        <v>472</v>
      </c>
      <c r="V60" s="180">
        <f t="shared" si="24"/>
        <v>22</v>
      </c>
      <c r="W60" s="256">
        <f t="shared" si="25"/>
        <v>1.3424226808222062</v>
      </c>
      <c r="AD60" s="198"/>
      <c r="AE60" s="60"/>
      <c r="AI60" s="198"/>
      <c r="AJ60" s="60"/>
      <c r="AL60" s="4"/>
    </row>
    <row r="61" spans="1:38">
      <c r="A61" s="184"/>
      <c r="B61" s="5" t="s">
        <v>468</v>
      </c>
      <c r="C61" s="176">
        <v>24</v>
      </c>
      <c r="D61" s="176">
        <v>14</v>
      </c>
      <c r="E61" s="176">
        <v>18</v>
      </c>
      <c r="F61" s="176">
        <v>13</v>
      </c>
      <c r="G61" s="266">
        <f t="shared" si="27"/>
        <v>16</v>
      </c>
      <c r="H61" s="259"/>
      <c r="K61" s="59">
        <v>21.5</v>
      </c>
      <c r="L61" s="59">
        <v>21</v>
      </c>
      <c r="M61" s="59">
        <v>19.5</v>
      </c>
      <c r="N61" s="59">
        <v>14</v>
      </c>
      <c r="O61" s="59">
        <v>17</v>
      </c>
      <c r="P61" s="59">
        <v>16</v>
      </c>
      <c r="Q61" s="59">
        <v>19</v>
      </c>
      <c r="R61" s="59">
        <v>20</v>
      </c>
      <c r="S61" s="59"/>
      <c r="U61" t="s">
        <v>472</v>
      </c>
      <c r="V61" s="180">
        <f t="shared" si="24"/>
        <v>18</v>
      </c>
      <c r="W61" s="256">
        <f t="shared" si="25"/>
        <v>1.255272505103306</v>
      </c>
      <c r="AD61" s="198"/>
      <c r="AE61" s="60"/>
      <c r="AI61" s="198"/>
      <c r="AJ61" s="60"/>
      <c r="AL61" s="4"/>
    </row>
    <row r="62" spans="1:38">
      <c r="A62" s="184"/>
      <c r="B62" s="5" t="s">
        <v>469</v>
      </c>
      <c r="C62" s="176">
        <v>36</v>
      </c>
      <c r="D62" s="176">
        <v>37</v>
      </c>
      <c r="E62" s="176">
        <v>53</v>
      </c>
      <c r="F62" s="176">
        <v>52</v>
      </c>
      <c r="G62" s="266">
        <f t="shared" si="27"/>
        <v>44.5</v>
      </c>
      <c r="H62" s="259"/>
      <c r="K62" s="59">
        <v>24</v>
      </c>
      <c r="L62" s="59">
        <v>20.5</v>
      </c>
      <c r="M62" s="59">
        <v>20</v>
      </c>
      <c r="N62" s="59">
        <v>18</v>
      </c>
      <c r="O62" s="59">
        <v>21.5</v>
      </c>
      <c r="P62" s="59">
        <v>18</v>
      </c>
      <c r="Q62" s="59">
        <v>29.5</v>
      </c>
      <c r="R62" s="59">
        <v>24.5</v>
      </c>
      <c r="S62" s="59"/>
      <c r="U62" t="s">
        <v>472</v>
      </c>
      <c r="V62" s="180">
        <f t="shared" si="24"/>
        <v>23.375</v>
      </c>
      <c r="W62" s="256">
        <f t="shared" si="25"/>
        <v>1.3687516195445555</v>
      </c>
      <c r="AD62" s="198"/>
      <c r="AE62" s="60"/>
      <c r="AI62" s="198"/>
      <c r="AJ62" s="60"/>
      <c r="AL62" s="4"/>
    </row>
    <row r="63" spans="1:38">
      <c r="A63" s="184"/>
      <c r="B63" s="5" t="s">
        <v>470</v>
      </c>
      <c r="C63" s="176">
        <v>53</v>
      </c>
      <c r="D63" s="176">
        <v>74</v>
      </c>
      <c r="E63" s="176">
        <v>70</v>
      </c>
      <c r="F63" s="176">
        <v>47</v>
      </c>
      <c r="G63" s="266">
        <f t="shared" si="27"/>
        <v>61.5</v>
      </c>
      <c r="H63" s="2"/>
      <c r="K63" s="59">
        <v>15.5</v>
      </c>
      <c r="L63" s="59">
        <v>24</v>
      </c>
      <c r="M63" s="59">
        <v>22</v>
      </c>
      <c r="N63" s="59">
        <v>20</v>
      </c>
      <c r="O63" s="59">
        <v>17.5</v>
      </c>
      <c r="P63" s="59">
        <v>17</v>
      </c>
      <c r="Q63" s="59">
        <v>18.5</v>
      </c>
      <c r="R63" s="59"/>
      <c r="S63" s="59"/>
      <c r="U63" t="s">
        <v>472</v>
      </c>
      <c r="V63" s="180">
        <f t="shared" si="24"/>
        <v>17.666666666666668</v>
      </c>
      <c r="W63" s="256">
        <f t="shared" si="25"/>
        <v>1.2471546148811266</v>
      </c>
      <c r="AD63" s="198"/>
      <c r="AE63" s="60"/>
      <c r="AI63" s="198"/>
      <c r="AJ63" s="60"/>
      <c r="AL63" s="4"/>
    </row>
    <row r="64" spans="1:38">
      <c r="A64" s="184"/>
      <c r="B64" s="5" t="s">
        <v>471</v>
      </c>
      <c r="C64" s="176">
        <v>32</v>
      </c>
      <c r="D64" s="176">
        <v>66</v>
      </c>
      <c r="E64" s="176">
        <v>22</v>
      </c>
      <c r="F64" s="176">
        <v>46</v>
      </c>
      <c r="G64" s="266">
        <f t="shared" si="27"/>
        <v>39</v>
      </c>
      <c r="H64" s="259"/>
      <c r="K64" s="59">
        <v>21</v>
      </c>
      <c r="L64" s="59">
        <v>26.5</v>
      </c>
      <c r="M64" s="59">
        <v>30</v>
      </c>
      <c r="N64" s="59">
        <v>34</v>
      </c>
      <c r="O64" s="59">
        <v>33.5</v>
      </c>
      <c r="P64" s="59">
        <v>21.5</v>
      </c>
      <c r="Q64" s="59">
        <v>44</v>
      </c>
      <c r="R64" s="59"/>
      <c r="S64" s="59"/>
      <c r="U64" t="s">
        <v>472</v>
      </c>
      <c r="V64" s="180">
        <f t="shared" si="24"/>
        <v>33</v>
      </c>
      <c r="W64" s="256">
        <f t="shared" si="25"/>
        <v>1.5185139398778875</v>
      </c>
      <c r="AA64" s="59"/>
      <c r="AB64" s="59"/>
      <c r="AD64" s="198"/>
      <c r="AE64" s="60"/>
      <c r="AI64" s="198"/>
      <c r="AJ64" s="60"/>
      <c r="AL64" s="4"/>
    </row>
    <row r="65" spans="1:38">
      <c r="A65" s="184"/>
      <c r="B65" s="5" t="s">
        <v>473</v>
      </c>
      <c r="C65" s="176">
        <v>68</v>
      </c>
      <c r="D65" s="176">
        <v>38</v>
      </c>
      <c r="E65" s="176">
        <v>60</v>
      </c>
      <c r="F65" s="176">
        <v>51</v>
      </c>
      <c r="G65" s="266">
        <f t="shared" si="27"/>
        <v>55.5</v>
      </c>
      <c r="H65" s="259"/>
      <c r="J65" s="74"/>
      <c r="K65" s="194">
        <v>13</v>
      </c>
      <c r="L65" s="194">
        <v>18</v>
      </c>
      <c r="M65" s="194">
        <v>13.5</v>
      </c>
      <c r="N65" s="194">
        <v>16</v>
      </c>
      <c r="O65" s="194">
        <v>24.5</v>
      </c>
      <c r="P65" s="194">
        <v>17.5</v>
      </c>
      <c r="Q65" s="194">
        <v>28.5</v>
      </c>
      <c r="R65" s="194"/>
      <c r="S65" s="194"/>
      <c r="T65" s="59"/>
      <c r="U65" s="59" t="s">
        <v>472</v>
      </c>
      <c r="V65" s="180">
        <f t="shared" si="24"/>
        <v>23.5</v>
      </c>
      <c r="W65" s="256">
        <f t="shared" si="25"/>
        <v>1.3710678622717363</v>
      </c>
      <c r="X65" s="59"/>
      <c r="Y65" s="59"/>
      <c r="Z65" s="59"/>
      <c r="AA65" s="59"/>
      <c r="AB65" s="59"/>
      <c r="AD65" s="198"/>
      <c r="AE65" s="60"/>
      <c r="AI65" s="198"/>
      <c r="AJ65" s="60"/>
      <c r="AL65" s="4"/>
    </row>
    <row r="66" spans="1:38">
      <c r="A66" s="184"/>
      <c r="B66" s="5" t="s">
        <v>474</v>
      </c>
      <c r="C66" s="176">
        <v>38</v>
      </c>
      <c r="D66" s="176">
        <v>36</v>
      </c>
      <c r="E66" s="176">
        <v>24</v>
      </c>
      <c r="F66" s="176">
        <v>33</v>
      </c>
      <c r="G66" s="266">
        <f t="shared" si="27"/>
        <v>34.5</v>
      </c>
      <c r="H66" s="259"/>
      <c r="J66" s="10" t="s">
        <v>301</v>
      </c>
      <c r="K66" s="180">
        <f>AVERAGE(K52:K65)</f>
        <v>23.821428571428573</v>
      </c>
      <c r="L66" s="180">
        <f t="shared" ref="L66:S66" si="28">AVERAGE(L52:L65)</f>
        <v>30.214285714285715</v>
      </c>
      <c r="M66" s="180">
        <f t="shared" si="28"/>
        <v>32.107142857142854</v>
      </c>
      <c r="N66" s="180">
        <f t="shared" si="28"/>
        <v>31.642857142857142</v>
      </c>
      <c r="O66" s="180">
        <f t="shared" si="28"/>
        <v>30.892857142857142</v>
      </c>
      <c r="P66" s="180">
        <f t="shared" si="28"/>
        <v>31</v>
      </c>
      <c r="Q66" s="180">
        <f t="shared" si="28"/>
        <v>32.464285714285715</v>
      </c>
      <c r="R66" s="180">
        <f t="shared" si="28"/>
        <v>38.454545454545453</v>
      </c>
      <c r="S66" s="180">
        <f t="shared" si="28"/>
        <v>32.964285714285715</v>
      </c>
      <c r="T66" s="59"/>
      <c r="U66" s="59"/>
      <c r="V66" s="59"/>
      <c r="W66" s="257"/>
      <c r="X66" s="59"/>
      <c r="Y66" s="59"/>
      <c r="Z66" s="59"/>
      <c r="AA66" s="59"/>
      <c r="AB66" s="59"/>
      <c r="AD66" s="198"/>
      <c r="AE66" s="60"/>
      <c r="AI66" s="198"/>
      <c r="AJ66" s="60"/>
      <c r="AL66" s="4"/>
    </row>
    <row r="67" spans="1:38">
      <c r="A67" s="188"/>
      <c r="B67" s="8"/>
      <c r="C67" s="174"/>
      <c r="D67" s="174"/>
      <c r="E67" s="174"/>
      <c r="F67" s="174"/>
      <c r="G67" s="174"/>
      <c r="H67" s="259"/>
      <c r="J67" s="10" t="s">
        <v>219</v>
      </c>
      <c r="K67" s="180">
        <f>_xlfn.STDEV.S(K52:K65)</f>
        <v>11.842893264701868</v>
      </c>
      <c r="L67" s="180">
        <f t="shared" ref="L67:S67" si="29">_xlfn.STDEV.S(L52:L65)</f>
        <v>13.202147677431249</v>
      </c>
      <c r="M67" s="180">
        <f t="shared" si="29"/>
        <v>14.603975448524245</v>
      </c>
      <c r="N67" s="180">
        <f t="shared" si="29"/>
        <v>15.639482299405138</v>
      </c>
      <c r="O67" s="180">
        <f t="shared" si="29"/>
        <v>12.975092368766475</v>
      </c>
      <c r="P67" s="180">
        <f t="shared" si="29"/>
        <v>14.239706133527854</v>
      </c>
      <c r="Q67" s="180">
        <f t="shared" si="29"/>
        <v>12.254456466800285</v>
      </c>
      <c r="R67" s="180">
        <f t="shared" si="29"/>
        <v>18.95844738560432</v>
      </c>
      <c r="S67" s="180">
        <f t="shared" si="29"/>
        <v>11.892249376719917</v>
      </c>
      <c r="T67" s="59"/>
      <c r="U67" s="59"/>
      <c r="V67" s="59"/>
      <c r="W67" s="257"/>
      <c r="X67" s="59"/>
      <c r="Y67" s="59"/>
      <c r="Z67" s="59"/>
      <c r="AA67" s="59"/>
      <c r="AB67" s="59"/>
      <c r="AD67" s="198"/>
      <c r="AE67" s="60"/>
      <c r="AI67" s="198"/>
      <c r="AJ67" s="60"/>
      <c r="AL67" s="4"/>
    </row>
    <row r="68" spans="1:38">
      <c r="A68" s="184" t="s">
        <v>5</v>
      </c>
      <c r="B68" s="5" t="s">
        <v>475</v>
      </c>
      <c r="C68" s="175">
        <v>37</v>
      </c>
      <c r="D68" s="175">
        <v>39</v>
      </c>
      <c r="E68" s="175">
        <v>58</v>
      </c>
      <c r="F68" s="175">
        <v>56</v>
      </c>
      <c r="G68" s="266">
        <f t="shared" ref="G68:G74" si="30">MEDIAN(C68:F68)</f>
        <v>47.5</v>
      </c>
      <c r="H68" s="259"/>
      <c r="J68" s="10" t="s">
        <v>220</v>
      </c>
      <c r="K68">
        <f>COUNT(K52:K65)</f>
        <v>14</v>
      </c>
      <c r="L68">
        <f t="shared" ref="L68:S68" si="31">COUNT(L52:L65)</f>
        <v>14</v>
      </c>
      <c r="M68">
        <f t="shared" si="31"/>
        <v>14</v>
      </c>
      <c r="N68">
        <f t="shared" si="31"/>
        <v>14</v>
      </c>
      <c r="O68">
        <f t="shared" si="31"/>
        <v>14</v>
      </c>
      <c r="P68">
        <f t="shared" si="31"/>
        <v>14</v>
      </c>
      <c r="Q68">
        <f t="shared" si="31"/>
        <v>14</v>
      </c>
      <c r="R68">
        <f t="shared" si="31"/>
        <v>11</v>
      </c>
      <c r="S68">
        <f t="shared" si="31"/>
        <v>7</v>
      </c>
      <c r="T68" s="59"/>
      <c r="U68" s="59"/>
      <c r="V68" s="59"/>
      <c r="W68" s="257"/>
      <c r="X68" s="59"/>
      <c r="Y68" s="59"/>
      <c r="Z68" s="59"/>
      <c r="AA68" s="59"/>
      <c r="AB68" s="59"/>
      <c r="AD68" s="198"/>
      <c r="AE68" s="60"/>
      <c r="AI68" s="198"/>
      <c r="AJ68" s="60"/>
      <c r="AL68" s="4"/>
    </row>
    <row r="69" spans="1:38">
      <c r="A69" s="184"/>
      <c r="B69" s="5" t="s">
        <v>476</v>
      </c>
      <c r="C69" s="175">
        <v>53</v>
      </c>
      <c r="D69" s="175">
        <v>52</v>
      </c>
      <c r="E69" s="175">
        <v>49</v>
      </c>
      <c r="F69" s="175">
        <v>44</v>
      </c>
      <c r="G69" s="266">
        <f t="shared" si="30"/>
        <v>50.5</v>
      </c>
      <c r="H69" s="259"/>
      <c r="T69" s="59"/>
      <c r="U69" s="59"/>
      <c r="V69" s="59"/>
      <c r="W69" s="257"/>
      <c r="X69" s="59"/>
      <c r="Y69" s="59"/>
      <c r="Z69" s="59"/>
      <c r="AA69" s="59"/>
      <c r="AB69" s="59"/>
      <c r="AD69" s="198"/>
      <c r="AE69" s="60"/>
      <c r="AI69" s="198"/>
      <c r="AJ69" s="60"/>
      <c r="AL69" s="4"/>
    </row>
    <row r="70" spans="1:38">
      <c r="A70" s="184"/>
      <c r="B70" s="5" t="s">
        <v>477</v>
      </c>
      <c r="C70" s="176">
        <v>34</v>
      </c>
      <c r="D70" s="176">
        <v>39</v>
      </c>
      <c r="E70" s="176">
        <v>26</v>
      </c>
      <c r="F70" s="176">
        <v>34</v>
      </c>
      <c r="G70" s="266">
        <f t="shared" si="30"/>
        <v>34</v>
      </c>
      <c r="H70" s="259"/>
      <c r="T70" s="59"/>
      <c r="U70" s="59"/>
      <c r="V70" s="59"/>
      <c r="W70" s="257"/>
      <c r="X70" s="59"/>
      <c r="Y70" s="59"/>
      <c r="Z70" s="59"/>
      <c r="AA70" s="59"/>
      <c r="AB70" s="59"/>
      <c r="AD70" s="198"/>
      <c r="AE70" s="60"/>
      <c r="AI70" s="198"/>
      <c r="AJ70" s="60"/>
      <c r="AL70" s="4"/>
    </row>
    <row r="71" spans="1:38">
      <c r="A71" s="184"/>
      <c r="B71" s="5" t="s">
        <v>478</v>
      </c>
      <c r="C71" s="176">
        <v>24</v>
      </c>
      <c r="D71" s="176">
        <v>30</v>
      </c>
      <c r="E71" s="176">
        <v>33</v>
      </c>
      <c r="F71" s="176">
        <v>38</v>
      </c>
      <c r="G71" s="266">
        <f t="shared" si="30"/>
        <v>31.5</v>
      </c>
      <c r="H71" s="259"/>
      <c r="T71" s="59"/>
      <c r="U71" s="59"/>
      <c r="V71" s="59"/>
      <c r="W71" s="257"/>
      <c r="X71" s="59"/>
      <c r="Y71" s="59"/>
      <c r="Z71" s="59"/>
      <c r="AA71" s="59"/>
      <c r="AB71" s="59"/>
      <c r="AD71" s="198"/>
      <c r="AE71" s="60"/>
      <c r="AI71" s="198"/>
      <c r="AJ71" s="60"/>
      <c r="AL71" s="4"/>
    </row>
    <row r="72" spans="1:38">
      <c r="A72" s="186"/>
      <c r="B72" s="5" t="s">
        <v>479</v>
      </c>
      <c r="C72" s="176">
        <v>22</v>
      </c>
      <c r="D72" s="176">
        <v>22</v>
      </c>
      <c r="E72" s="176">
        <v>32</v>
      </c>
      <c r="F72" s="176">
        <v>23</v>
      </c>
      <c r="G72" s="266">
        <f t="shared" si="30"/>
        <v>22.5</v>
      </c>
      <c r="H72" s="259"/>
      <c r="T72" s="59"/>
      <c r="U72" s="59"/>
      <c r="V72" s="59"/>
      <c r="W72" s="257"/>
      <c r="X72" s="59"/>
      <c r="Y72" s="59"/>
      <c r="Z72" s="59"/>
      <c r="AA72" s="59"/>
      <c r="AB72" s="59"/>
      <c r="AD72" s="198"/>
      <c r="AE72" s="60"/>
      <c r="AI72" s="198"/>
      <c r="AJ72" s="60"/>
      <c r="AL72" s="4"/>
    </row>
    <row r="73" spans="1:38">
      <c r="A73" s="186"/>
      <c r="B73" s="5" t="s">
        <v>480</v>
      </c>
      <c r="C73" s="176">
        <v>15</v>
      </c>
      <c r="D73" s="176">
        <v>19</v>
      </c>
      <c r="E73" s="176">
        <v>14</v>
      </c>
      <c r="F73" s="176">
        <v>11</v>
      </c>
      <c r="G73" s="266">
        <f t="shared" si="30"/>
        <v>14.5</v>
      </c>
      <c r="H73" s="259"/>
      <c r="T73" s="59"/>
      <c r="U73" s="59"/>
      <c r="V73" s="59"/>
      <c r="W73" s="257"/>
      <c r="X73" s="59"/>
      <c r="Y73" s="59"/>
      <c r="Z73" s="59"/>
      <c r="AA73" s="59"/>
      <c r="AB73" s="59"/>
      <c r="AD73" s="198"/>
      <c r="AE73" s="60"/>
      <c r="AI73" s="198"/>
      <c r="AJ73" s="60"/>
      <c r="AL73" s="4"/>
    </row>
    <row r="74" spans="1:38">
      <c r="A74" s="186"/>
      <c r="B74" s="5" t="s">
        <v>481</v>
      </c>
      <c r="C74" s="176">
        <v>23</v>
      </c>
      <c r="D74" s="176">
        <v>18</v>
      </c>
      <c r="E74" s="176">
        <v>14</v>
      </c>
      <c r="F74" s="176">
        <v>14</v>
      </c>
      <c r="G74" s="266">
        <f t="shared" si="30"/>
        <v>16</v>
      </c>
      <c r="H74" s="259"/>
      <c r="T74" s="59"/>
      <c r="U74" s="59"/>
      <c r="V74" s="59"/>
      <c r="W74" s="257"/>
      <c r="X74" s="59"/>
      <c r="Y74" s="59"/>
      <c r="Z74" s="59"/>
      <c r="AA74" s="59"/>
      <c r="AB74" s="59"/>
      <c r="AD74" s="198"/>
      <c r="AE74" s="60"/>
      <c r="AI74" s="198"/>
      <c r="AJ74" s="60"/>
      <c r="AL74" s="4"/>
    </row>
    <row r="75" spans="1:38">
      <c r="H75" s="259"/>
      <c r="T75" s="59"/>
      <c r="U75" s="59"/>
      <c r="V75" s="59"/>
      <c r="W75" s="257"/>
      <c r="X75" s="59"/>
      <c r="Y75" s="59"/>
      <c r="Z75" s="59"/>
      <c r="AA75" s="59"/>
      <c r="AB75" s="59"/>
      <c r="AD75" s="198"/>
      <c r="AE75" s="60"/>
      <c r="AI75" s="198"/>
      <c r="AJ75" s="60"/>
      <c r="AL75" s="4"/>
    </row>
    <row r="76" spans="1:38">
      <c r="H76" s="69"/>
      <c r="T76" s="59"/>
      <c r="U76" s="59"/>
      <c r="V76" s="59"/>
      <c r="W76" s="257"/>
      <c r="X76" s="59"/>
      <c r="Y76" s="59"/>
      <c r="Z76" s="59"/>
      <c r="AA76" s="59"/>
      <c r="AB76" s="59"/>
      <c r="AD76" s="198"/>
      <c r="AE76" s="60"/>
      <c r="AI76" s="198"/>
      <c r="AJ76" s="60"/>
      <c r="AL76" s="4"/>
    </row>
    <row r="77" spans="1:38">
      <c r="A77" s="184" t="s">
        <v>7</v>
      </c>
      <c r="B77" s="5" t="s">
        <v>482</v>
      </c>
      <c r="C77" s="175">
        <v>61</v>
      </c>
      <c r="D77" s="175">
        <v>89</v>
      </c>
      <c r="E77" s="175">
        <v>65</v>
      </c>
      <c r="F77" s="175">
        <v>129</v>
      </c>
      <c r="G77" s="266">
        <f t="shared" ref="G77:G88" si="32">MEDIAN(C77:F77)</f>
        <v>77</v>
      </c>
      <c r="H77" s="69"/>
      <c r="T77" s="59"/>
      <c r="U77" s="59"/>
      <c r="V77" s="59"/>
      <c r="W77" s="257"/>
      <c r="X77" s="59"/>
      <c r="Y77" s="59"/>
      <c r="Z77" s="59"/>
      <c r="AA77" s="59"/>
      <c r="AB77" s="59"/>
      <c r="AD77" s="198"/>
      <c r="AE77" s="60"/>
      <c r="AI77" s="198"/>
      <c r="AJ77" s="60"/>
      <c r="AL77" s="4"/>
    </row>
    <row r="78" spans="1:38">
      <c r="A78" s="184"/>
      <c r="B78" s="5" t="s">
        <v>483</v>
      </c>
      <c r="C78" s="175">
        <v>37</v>
      </c>
      <c r="D78" s="175">
        <v>44</v>
      </c>
      <c r="E78" s="175">
        <v>53</v>
      </c>
      <c r="F78" s="175">
        <v>78</v>
      </c>
      <c r="G78" s="266">
        <f t="shared" si="32"/>
        <v>48.5</v>
      </c>
      <c r="H78" s="6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257"/>
      <c r="X78" s="59"/>
      <c r="Y78" s="59"/>
      <c r="Z78" s="59"/>
      <c r="AD78" s="198"/>
      <c r="AE78" s="60"/>
      <c r="AI78" s="198"/>
      <c r="AJ78" s="60"/>
      <c r="AL78" s="4"/>
    </row>
    <row r="79" spans="1:38">
      <c r="A79" s="184"/>
      <c r="B79" s="5" t="s">
        <v>484</v>
      </c>
      <c r="C79" s="175">
        <v>21</v>
      </c>
      <c r="D79" s="175">
        <v>32</v>
      </c>
      <c r="E79" s="175">
        <v>53</v>
      </c>
      <c r="F79" s="175">
        <v>49</v>
      </c>
      <c r="G79" s="266">
        <f t="shared" si="32"/>
        <v>40.5</v>
      </c>
      <c r="H79" s="69"/>
      <c r="AD79" s="198"/>
      <c r="AE79" s="60"/>
      <c r="AI79" s="198"/>
      <c r="AJ79" s="60"/>
      <c r="AL79" s="4"/>
    </row>
    <row r="80" spans="1:38">
      <c r="A80" s="184"/>
      <c r="B80" s="5" t="s">
        <v>485</v>
      </c>
      <c r="C80" s="175">
        <v>56</v>
      </c>
      <c r="D80" s="175">
        <v>87</v>
      </c>
      <c r="E80" s="175">
        <v>25</v>
      </c>
      <c r="F80" s="175">
        <v>66</v>
      </c>
      <c r="G80" s="266">
        <f t="shared" si="32"/>
        <v>61</v>
      </c>
      <c r="H80" s="69"/>
      <c r="AD80" s="198"/>
      <c r="AE80" s="60"/>
      <c r="AI80" s="198"/>
      <c r="AJ80" s="60"/>
      <c r="AL80" s="4"/>
    </row>
    <row r="81" spans="1:38">
      <c r="A81" s="184"/>
      <c r="B81" s="5" t="s">
        <v>487</v>
      </c>
      <c r="C81" s="175">
        <v>29</v>
      </c>
      <c r="D81" s="175">
        <v>37</v>
      </c>
      <c r="E81" s="175">
        <v>34</v>
      </c>
      <c r="F81" s="175">
        <v>38</v>
      </c>
      <c r="G81" s="266">
        <f t="shared" si="32"/>
        <v>35.5</v>
      </c>
      <c r="H81" s="259"/>
      <c r="AD81" s="198"/>
      <c r="AE81" s="60"/>
      <c r="AI81" s="198"/>
      <c r="AJ81" s="60"/>
      <c r="AL81" s="4"/>
    </row>
    <row r="82" spans="1:38">
      <c r="A82" s="184"/>
      <c r="B82" s="5" t="s">
        <v>488</v>
      </c>
      <c r="C82" s="175">
        <v>32</v>
      </c>
      <c r="D82" s="175">
        <v>27</v>
      </c>
      <c r="E82" s="175">
        <v>27</v>
      </c>
      <c r="F82" s="175">
        <v>33</v>
      </c>
      <c r="G82" s="266">
        <f t="shared" si="32"/>
        <v>29.5</v>
      </c>
      <c r="H82" s="259"/>
      <c r="AD82" s="198"/>
      <c r="AE82" s="60"/>
      <c r="AI82" s="198"/>
      <c r="AJ82" s="60"/>
      <c r="AL82" s="4"/>
    </row>
    <row r="83" spans="1:38">
      <c r="A83" s="184"/>
      <c r="B83" s="9" t="s">
        <v>489</v>
      </c>
      <c r="C83" s="178">
        <v>38</v>
      </c>
      <c r="D83" s="178">
        <v>41</v>
      </c>
      <c r="E83" s="178">
        <v>45</v>
      </c>
      <c r="F83" s="178">
        <v>37</v>
      </c>
      <c r="G83" s="266">
        <f t="shared" si="32"/>
        <v>39.5</v>
      </c>
      <c r="H83" s="259"/>
      <c r="AD83" s="198"/>
      <c r="AE83" s="60"/>
      <c r="AI83" s="198"/>
      <c r="AJ83" s="60"/>
      <c r="AL83" s="4"/>
    </row>
    <row r="84" spans="1:38">
      <c r="A84" s="184"/>
      <c r="B84" s="5" t="s">
        <v>490</v>
      </c>
      <c r="C84" s="175">
        <v>31</v>
      </c>
      <c r="D84" s="175">
        <v>16</v>
      </c>
      <c r="E84" s="175">
        <v>16</v>
      </c>
      <c r="F84" s="175">
        <v>36</v>
      </c>
      <c r="G84" s="266">
        <f t="shared" si="32"/>
        <v>23.5</v>
      </c>
      <c r="H84" s="259"/>
      <c r="AD84" s="198"/>
      <c r="AE84" s="60"/>
      <c r="AI84" s="198"/>
      <c r="AJ84" s="60"/>
      <c r="AL84" s="4"/>
    </row>
    <row r="85" spans="1:38">
      <c r="A85" s="184"/>
      <c r="B85" s="5" t="s">
        <v>492</v>
      </c>
      <c r="C85" s="175">
        <v>19</v>
      </c>
      <c r="D85" s="175">
        <v>14</v>
      </c>
      <c r="E85" s="175">
        <v>18</v>
      </c>
      <c r="F85" s="175">
        <v>13</v>
      </c>
      <c r="G85" s="266">
        <f t="shared" si="32"/>
        <v>16</v>
      </c>
      <c r="H85" s="259"/>
      <c r="AD85" s="198"/>
      <c r="AE85" s="60"/>
      <c r="AI85" s="198"/>
      <c r="AJ85" s="60"/>
      <c r="AL85" s="4"/>
    </row>
    <row r="86" spans="1:38">
      <c r="A86" s="184"/>
      <c r="B86" s="6" t="s">
        <v>494</v>
      </c>
      <c r="C86" s="176">
        <v>57</v>
      </c>
      <c r="D86" s="176">
        <v>33</v>
      </c>
      <c r="E86" s="176">
        <v>37</v>
      </c>
      <c r="F86" s="176">
        <v>41</v>
      </c>
      <c r="G86" s="266">
        <f t="shared" si="32"/>
        <v>39</v>
      </c>
      <c r="H86" s="259"/>
      <c r="AD86" s="198"/>
      <c r="AE86" s="60"/>
      <c r="AI86" s="198"/>
      <c r="AJ86" s="60"/>
      <c r="AL86" s="4"/>
    </row>
    <row r="87" spans="1:38">
      <c r="A87" s="184"/>
      <c r="B87" s="6" t="s">
        <v>496</v>
      </c>
      <c r="C87" s="176">
        <v>44</v>
      </c>
      <c r="D87" s="176">
        <v>51</v>
      </c>
      <c r="E87" s="176">
        <v>50</v>
      </c>
      <c r="F87" s="176">
        <v>43</v>
      </c>
      <c r="G87" s="266">
        <f t="shared" si="32"/>
        <v>47</v>
      </c>
      <c r="H87" s="259"/>
      <c r="AD87" s="198"/>
      <c r="AE87" s="60"/>
      <c r="AI87" s="198"/>
      <c r="AJ87" s="60"/>
      <c r="AL87" s="4"/>
    </row>
    <row r="88" spans="1:38">
      <c r="A88" s="184"/>
      <c r="B88" s="6" t="s">
        <v>498</v>
      </c>
      <c r="C88" s="176">
        <v>44</v>
      </c>
      <c r="D88" s="176">
        <v>40</v>
      </c>
      <c r="E88" s="176">
        <v>32</v>
      </c>
      <c r="F88" s="176">
        <v>51</v>
      </c>
      <c r="G88" s="266">
        <f t="shared" si="32"/>
        <v>42</v>
      </c>
      <c r="H88" s="259"/>
      <c r="AD88" s="198"/>
      <c r="AE88" s="60"/>
      <c r="AI88" s="198"/>
      <c r="AJ88" s="60"/>
      <c r="AL88" s="4"/>
    </row>
    <row r="89" spans="1:38">
      <c r="H89" s="259"/>
      <c r="AD89" s="198"/>
      <c r="AE89" s="60"/>
      <c r="AI89" s="198"/>
      <c r="AJ89" s="60"/>
      <c r="AL89" s="4"/>
    </row>
    <row r="90" spans="1:38">
      <c r="A90" s="184" t="s">
        <v>9</v>
      </c>
      <c r="B90" s="5" t="s">
        <v>502</v>
      </c>
      <c r="C90" s="175">
        <v>40</v>
      </c>
      <c r="D90" s="175">
        <v>35</v>
      </c>
      <c r="E90" s="175">
        <v>30</v>
      </c>
      <c r="F90" s="175">
        <v>59</v>
      </c>
      <c r="G90" s="266">
        <f t="shared" ref="G90:G103" si="33">MEDIAN(C90:F90)</f>
        <v>37.5</v>
      </c>
      <c r="H90" s="259"/>
      <c r="AD90" s="198"/>
      <c r="AE90" s="60"/>
      <c r="AI90" s="198"/>
      <c r="AJ90" s="60"/>
      <c r="AL90" s="4"/>
    </row>
    <row r="91" spans="1:38">
      <c r="A91" s="184"/>
      <c r="B91" s="5" t="s">
        <v>500</v>
      </c>
      <c r="C91" s="175">
        <v>46</v>
      </c>
      <c r="D91" s="175">
        <v>53</v>
      </c>
      <c r="E91" s="175">
        <v>20</v>
      </c>
      <c r="F91" s="175">
        <v>48</v>
      </c>
      <c r="G91" s="266">
        <f t="shared" si="33"/>
        <v>47</v>
      </c>
      <c r="H91" s="259"/>
      <c r="AD91" s="198"/>
      <c r="AE91" s="60"/>
      <c r="AI91" s="198"/>
      <c r="AJ91" s="60"/>
      <c r="AL91" s="4"/>
    </row>
    <row r="92" spans="1:38">
      <c r="A92" s="184"/>
      <c r="B92" s="5" t="s">
        <v>514</v>
      </c>
      <c r="C92" s="175">
        <v>52</v>
      </c>
      <c r="D92" s="175">
        <v>55</v>
      </c>
      <c r="E92" s="175">
        <v>21</v>
      </c>
      <c r="F92" s="175">
        <v>45</v>
      </c>
      <c r="G92" s="266">
        <f t="shared" si="33"/>
        <v>48.5</v>
      </c>
      <c r="H92" s="259"/>
      <c r="AD92" s="198"/>
      <c r="AE92" s="60"/>
      <c r="AI92" s="198"/>
      <c r="AJ92" s="60"/>
      <c r="AL92" s="4"/>
    </row>
    <row r="93" spans="1:38">
      <c r="A93" s="184"/>
      <c r="B93" s="5" t="s">
        <v>499</v>
      </c>
      <c r="C93" s="175">
        <v>108</v>
      </c>
      <c r="D93" s="175">
        <v>54</v>
      </c>
      <c r="E93" s="175">
        <v>32</v>
      </c>
      <c r="F93" s="175">
        <v>68</v>
      </c>
      <c r="G93" s="266">
        <f t="shared" si="33"/>
        <v>61</v>
      </c>
      <c r="H93" s="69"/>
      <c r="AD93" s="198"/>
      <c r="AE93" s="60"/>
      <c r="AI93" s="198"/>
      <c r="AJ93" s="60"/>
      <c r="AL93" s="4"/>
    </row>
    <row r="94" spans="1:38">
      <c r="A94" s="184"/>
      <c r="B94" s="5" t="s">
        <v>503</v>
      </c>
      <c r="C94" s="175">
        <v>25</v>
      </c>
      <c r="D94" s="175">
        <v>30</v>
      </c>
      <c r="E94" s="175">
        <v>14</v>
      </c>
      <c r="F94" s="175">
        <v>27</v>
      </c>
      <c r="G94" s="266">
        <f t="shared" si="33"/>
        <v>26</v>
      </c>
      <c r="H94" s="259"/>
      <c r="AD94" s="198"/>
      <c r="AE94" s="60"/>
      <c r="AI94" s="198"/>
      <c r="AJ94" s="60"/>
      <c r="AL94" s="4"/>
    </row>
    <row r="95" spans="1:38">
      <c r="A95" s="184"/>
      <c r="B95" s="5" t="s">
        <v>504</v>
      </c>
      <c r="C95" s="176">
        <v>22</v>
      </c>
      <c r="D95" s="176">
        <v>35</v>
      </c>
      <c r="E95" s="176">
        <v>28</v>
      </c>
      <c r="F95" s="176">
        <v>30</v>
      </c>
      <c r="G95" s="266">
        <f t="shared" si="33"/>
        <v>29</v>
      </c>
      <c r="H95" s="259"/>
      <c r="AD95" s="198"/>
      <c r="AE95" s="60"/>
      <c r="AI95" s="198"/>
      <c r="AJ95" s="60"/>
      <c r="AL95" s="4"/>
    </row>
    <row r="96" spans="1:38">
      <c r="A96" s="184"/>
      <c r="B96" s="5" t="s">
        <v>505</v>
      </c>
      <c r="C96" s="176">
        <v>21</v>
      </c>
      <c r="D96" s="176">
        <v>19</v>
      </c>
      <c r="E96" s="176">
        <v>26</v>
      </c>
      <c r="F96" s="176">
        <v>25</v>
      </c>
      <c r="G96" s="266">
        <f t="shared" si="33"/>
        <v>23</v>
      </c>
      <c r="H96" s="259"/>
      <c r="AD96" s="198"/>
      <c r="AE96" s="60"/>
      <c r="AI96" s="198"/>
      <c r="AJ96" s="60"/>
      <c r="AL96" s="4"/>
    </row>
    <row r="97" spans="1:38">
      <c r="A97" s="184"/>
      <c r="B97" s="5" t="s">
        <v>506</v>
      </c>
      <c r="C97" s="176">
        <v>18</v>
      </c>
      <c r="D97" s="176">
        <v>22</v>
      </c>
      <c r="E97" s="176">
        <v>23</v>
      </c>
      <c r="F97" s="176">
        <v>27</v>
      </c>
      <c r="G97" s="266">
        <f t="shared" si="33"/>
        <v>22.5</v>
      </c>
      <c r="H97" s="259"/>
      <c r="AD97" s="198"/>
      <c r="AE97" s="60"/>
      <c r="AI97" s="198"/>
      <c r="AJ97" s="60"/>
      <c r="AL97" s="4"/>
    </row>
    <row r="98" spans="1:38">
      <c r="A98" s="184"/>
      <c r="B98" s="5" t="s">
        <v>507</v>
      </c>
      <c r="C98" s="176">
        <v>22</v>
      </c>
      <c r="D98" s="176">
        <v>12</v>
      </c>
      <c r="E98" s="176">
        <v>15</v>
      </c>
      <c r="F98" s="176">
        <v>27</v>
      </c>
      <c r="G98" s="266">
        <f t="shared" si="33"/>
        <v>18.5</v>
      </c>
      <c r="H98" s="259"/>
      <c r="AD98" s="198"/>
      <c r="AE98" s="60"/>
      <c r="AI98" s="198"/>
      <c r="AJ98" s="60"/>
      <c r="AL98" s="4"/>
    </row>
    <row r="99" spans="1:38">
      <c r="A99" s="184"/>
      <c r="B99" s="5" t="s">
        <v>510</v>
      </c>
      <c r="C99" s="176">
        <v>23</v>
      </c>
      <c r="D99" s="176">
        <v>22</v>
      </c>
      <c r="E99" s="176">
        <v>20</v>
      </c>
      <c r="F99" s="176">
        <v>19</v>
      </c>
      <c r="G99" s="266">
        <f t="shared" si="33"/>
        <v>21</v>
      </c>
      <c r="H99" s="259"/>
      <c r="AD99" s="198"/>
      <c r="AE99" s="60"/>
      <c r="AI99" s="198"/>
      <c r="AJ99" s="60"/>
      <c r="AL99" s="4"/>
    </row>
    <row r="100" spans="1:38">
      <c r="A100" s="186"/>
      <c r="B100" s="5" t="s">
        <v>511</v>
      </c>
      <c r="C100" s="176">
        <v>28</v>
      </c>
      <c r="D100" s="176">
        <v>22</v>
      </c>
      <c r="E100" s="176">
        <v>10</v>
      </c>
      <c r="F100" s="176">
        <v>19</v>
      </c>
      <c r="G100" s="266">
        <f t="shared" si="33"/>
        <v>20.5</v>
      </c>
      <c r="H100" s="259"/>
      <c r="AD100" s="198"/>
      <c r="AE100" s="60"/>
      <c r="AI100" s="198"/>
      <c r="AJ100" s="60"/>
      <c r="AL100" s="4"/>
    </row>
    <row r="101" spans="1:38">
      <c r="A101" s="186"/>
      <c r="B101" s="5" t="s">
        <v>512</v>
      </c>
      <c r="C101" s="176">
        <v>25</v>
      </c>
      <c r="D101" s="176">
        <v>23</v>
      </c>
      <c r="E101" s="176">
        <v>22</v>
      </c>
      <c r="F101" s="176">
        <v>26</v>
      </c>
      <c r="G101" s="266">
        <f t="shared" si="33"/>
        <v>24</v>
      </c>
      <c r="H101" s="259"/>
      <c r="AD101" s="198"/>
      <c r="AE101" s="60"/>
      <c r="AI101" s="198"/>
      <c r="AJ101" s="60"/>
      <c r="AL101" s="4"/>
    </row>
    <row r="102" spans="1:38">
      <c r="A102" s="186"/>
      <c r="B102" s="5" t="s">
        <v>508</v>
      </c>
      <c r="C102" s="176">
        <v>30</v>
      </c>
      <c r="D102" s="176">
        <v>27</v>
      </c>
      <c r="E102" s="176">
        <v>26</v>
      </c>
      <c r="F102" s="176">
        <v>24</v>
      </c>
      <c r="G102" s="266">
        <f t="shared" si="33"/>
        <v>26.5</v>
      </c>
      <c r="H102" s="259"/>
      <c r="AD102" s="198"/>
      <c r="AE102" s="60"/>
      <c r="AI102" s="198"/>
      <c r="AJ102" s="60"/>
      <c r="AL102" s="4"/>
    </row>
    <row r="103" spans="1:38">
      <c r="A103" s="186"/>
      <c r="B103" s="5" t="s">
        <v>509</v>
      </c>
      <c r="C103" s="176">
        <v>10</v>
      </c>
      <c r="D103" s="176">
        <v>22</v>
      </c>
      <c r="E103" s="176">
        <v>14</v>
      </c>
      <c r="F103" s="176">
        <v>23</v>
      </c>
      <c r="G103" s="266">
        <f t="shared" si="33"/>
        <v>18</v>
      </c>
      <c r="H103" s="259"/>
      <c r="AD103" s="198"/>
      <c r="AE103" s="60"/>
      <c r="AI103" s="198"/>
      <c r="AJ103" s="60"/>
      <c r="AL103" s="4"/>
    </row>
    <row r="104" spans="1:38">
      <c r="H104" s="69"/>
      <c r="AD104" s="198"/>
      <c r="AE104" s="60"/>
      <c r="AI104" s="198"/>
      <c r="AJ104" s="60"/>
      <c r="AL104" s="4"/>
    </row>
    <row r="105" spans="1:38">
      <c r="A105" s="191" t="s">
        <v>515</v>
      </c>
      <c r="C105" s="174"/>
      <c r="D105" s="174"/>
      <c r="E105" s="174"/>
      <c r="F105" s="174"/>
      <c r="G105" s="174"/>
      <c r="H105" s="69"/>
      <c r="AD105" s="198"/>
      <c r="AE105" s="60"/>
      <c r="AI105" s="198"/>
      <c r="AJ105" s="60"/>
      <c r="AL105" s="4"/>
    </row>
    <row r="106" spans="1:38">
      <c r="H106" s="69"/>
      <c r="AD106" s="198"/>
      <c r="AE106" s="60"/>
      <c r="AI106" s="198"/>
      <c r="AJ106" s="60"/>
      <c r="AL106" s="4"/>
    </row>
    <row r="107" spans="1:38">
      <c r="A107" s="184" t="s">
        <v>1</v>
      </c>
      <c r="B107" s="5" t="s">
        <v>462</v>
      </c>
      <c r="C107" s="175">
        <v>205</v>
      </c>
      <c r="D107" s="175">
        <v>56</v>
      </c>
      <c r="E107" s="175">
        <v>46</v>
      </c>
      <c r="F107" s="175">
        <v>52</v>
      </c>
      <c r="G107" s="266">
        <f t="shared" ref="G107:G109" si="34">MEDIAN(C107:F107)</f>
        <v>54</v>
      </c>
      <c r="H107" s="69"/>
      <c r="AD107" s="198"/>
      <c r="AE107" s="60"/>
      <c r="AI107" s="198"/>
      <c r="AJ107" s="60"/>
      <c r="AL107" s="4"/>
    </row>
    <row r="108" spans="1:38">
      <c r="A108" s="184"/>
      <c r="B108" s="6" t="s">
        <v>464</v>
      </c>
      <c r="C108" s="176">
        <v>85</v>
      </c>
      <c r="D108" s="176">
        <v>60</v>
      </c>
      <c r="E108" s="176">
        <v>75</v>
      </c>
      <c r="F108" s="176">
        <v>58</v>
      </c>
      <c r="G108" s="266">
        <f t="shared" si="34"/>
        <v>67.5</v>
      </c>
      <c r="H108" s="69"/>
      <c r="AD108" s="198"/>
      <c r="AE108" s="60"/>
      <c r="AI108" s="198"/>
      <c r="AJ108" s="60"/>
      <c r="AL108" s="4"/>
    </row>
    <row r="109" spans="1:38">
      <c r="A109" s="184"/>
      <c r="B109" s="6" t="s">
        <v>466</v>
      </c>
      <c r="C109" s="176">
        <v>100</v>
      </c>
      <c r="D109" s="176">
        <v>88</v>
      </c>
      <c r="E109" s="176">
        <v>84</v>
      </c>
      <c r="F109" s="176">
        <v>63</v>
      </c>
      <c r="G109" s="266">
        <f t="shared" si="34"/>
        <v>86</v>
      </c>
      <c r="H109" s="259"/>
      <c r="AD109" s="198"/>
      <c r="AE109" s="60"/>
      <c r="AI109" s="198"/>
      <c r="AJ109" s="60"/>
      <c r="AL109" s="4"/>
    </row>
    <row r="110" spans="1:38">
      <c r="H110" s="69"/>
      <c r="AD110" s="198"/>
      <c r="AE110" s="60"/>
      <c r="AI110" s="198"/>
      <c r="AJ110" s="60"/>
      <c r="AL110" s="4"/>
    </row>
    <row r="111" spans="1:38">
      <c r="A111" s="184" t="s">
        <v>3</v>
      </c>
      <c r="B111" s="5" t="s">
        <v>467</v>
      </c>
      <c r="C111" s="175">
        <v>44</v>
      </c>
      <c r="D111" s="175">
        <v>37</v>
      </c>
      <c r="E111" s="175">
        <v>48</v>
      </c>
      <c r="F111" s="175">
        <v>52</v>
      </c>
      <c r="G111" s="266">
        <f t="shared" ref="G111:G117" si="35">MEDIAN(C111:F111)</f>
        <v>46</v>
      </c>
      <c r="H111" s="259"/>
      <c r="AD111" s="198"/>
      <c r="AE111" s="60"/>
      <c r="AI111" s="198"/>
      <c r="AJ111" s="60"/>
      <c r="AL111" s="4"/>
    </row>
    <row r="112" spans="1:38">
      <c r="A112" s="184"/>
      <c r="B112" s="5" t="s">
        <v>468</v>
      </c>
      <c r="C112" s="176">
        <v>13</v>
      </c>
      <c r="D112" s="176">
        <v>17</v>
      </c>
      <c r="E112" s="176">
        <v>20</v>
      </c>
      <c r="F112" s="176">
        <v>12</v>
      </c>
      <c r="G112" s="266">
        <f t="shared" si="35"/>
        <v>15</v>
      </c>
      <c r="H112" s="259"/>
      <c r="AD112" s="198"/>
      <c r="AE112" s="60"/>
      <c r="AI112" s="198"/>
      <c r="AJ112" s="60"/>
      <c r="AL112" s="4"/>
    </row>
    <row r="113" spans="1:38">
      <c r="A113" s="184"/>
      <c r="B113" s="5" t="s">
        <v>469</v>
      </c>
      <c r="C113" s="176">
        <v>34</v>
      </c>
      <c r="D113" s="176">
        <v>21</v>
      </c>
      <c r="E113" s="176">
        <v>40</v>
      </c>
      <c r="F113" s="176">
        <v>36</v>
      </c>
      <c r="G113" s="266">
        <f t="shared" si="35"/>
        <v>35</v>
      </c>
      <c r="H113" s="259"/>
      <c r="AD113" s="198"/>
      <c r="AE113" s="60"/>
      <c r="AI113" s="198"/>
      <c r="AJ113" s="60"/>
      <c r="AL113" s="4"/>
    </row>
    <row r="114" spans="1:38">
      <c r="A114" s="184"/>
      <c r="B114" s="5" t="s">
        <v>470</v>
      </c>
      <c r="C114" s="176">
        <v>59</v>
      </c>
      <c r="D114" s="176">
        <v>54</v>
      </c>
      <c r="E114" s="176">
        <v>47</v>
      </c>
      <c r="F114" s="176">
        <v>77</v>
      </c>
      <c r="G114" s="266">
        <f t="shared" si="35"/>
        <v>56.5</v>
      </c>
      <c r="H114" s="69"/>
      <c r="AD114" s="198"/>
      <c r="AE114" s="60"/>
      <c r="AI114" s="198"/>
      <c r="AJ114" s="60"/>
      <c r="AL114" s="4"/>
    </row>
    <row r="115" spans="1:38">
      <c r="A115" s="184"/>
      <c r="B115" s="5" t="s">
        <v>471</v>
      </c>
      <c r="C115" s="176">
        <v>56</v>
      </c>
      <c r="D115" s="176">
        <v>32</v>
      </c>
      <c r="E115" s="176">
        <v>48</v>
      </c>
      <c r="F115" s="176">
        <v>56</v>
      </c>
      <c r="G115" s="266">
        <f t="shared" si="35"/>
        <v>52</v>
      </c>
      <c r="H115" s="259"/>
      <c r="AD115" s="198"/>
      <c r="AE115" s="60"/>
      <c r="AI115" s="198"/>
      <c r="AJ115" s="60"/>
      <c r="AL115" s="4"/>
    </row>
    <row r="116" spans="1:38">
      <c r="A116" s="184"/>
      <c r="B116" s="5" t="s">
        <v>473</v>
      </c>
      <c r="C116" s="176">
        <v>65</v>
      </c>
      <c r="D116" s="176">
        <v>40</v>
      </c>
      <c r="E116" s="176">
        <v>41</v>
      </c>
      <c r="F116" s="176">
        <v>54</v>
      </c>
      <c r="G116" s="266">
        <f t="shared" si="35"/>
        <v>47.5</v>
      </c>
      <c r="H116" s="259"/>
      <c r="AD116" s="198"/>
      <c r="AE116" s="60"/>
      <c r="AI116" s="198"/>
      <c r="AJ116" s="60"/>
      <c r="AL116" s="4"/>
    </row>
    <row r="117" spans="1:38">
      <c r="A117" s="184"/>
      <c r="B117" s="5" t="s">
        <v>474</v>
      </c>
      <c r="C117" s="176">
        <v>33</v>
      </c>
      <c r="D117" s="176">
        <v>41</v>
      </c>
      <c r="E117" s="176">
        <v>34</v>
      </c>
      <c r="F117" s="176">
        <v>40</v>
      </c>
      <c r="G117" s="266">
        <f t="shared" si="35"/>
        <v>37</v>
      </c>
      <c r="H117" s="259"/>
      <c r="AD117" s="198"/>
      <c r="AE117" s="60"/>
      <c r="AI117" s="198"/>
      <c r="AJ117" s="60"/>
      <c r="AL117" s="4"/>
    </row>
    <row r="118" spans="1:38">
      <c r="A118" s="188"/>
      <c r="H118" s="259"/>
      <c r="AD118" s="198"/>
      <c r="AE118" s="60"/>
      <c r="AI118" s="198"/>
      <c r="AJ118" s="60"/>
      <c r="AL118" s="4"/>
    </row>
    <row r="119" spans="1:38">
      <c r="A119" s="184" t="s">
        <v>5</v>
      </c>
      <c r="B119" s="5" t="s">
        <v>475</v>
      </c>
      <c r="C119" s="175">
        <v>67</v>
      </c>
      <c r="D119" s="175">
        <v>61</v>
      </c>
      <c r="E119" s="175">
        <v>66</v>
      </c>
      <c r="F119" s="175">
        <v>55</v>
      </c>
      <c r="G119" s="266">
        <f t="shared" ref="G119:G125" si="36">MEDIAN(C119:F119)</f>
        <v>63.5</v>
      </c>
      <c r="H119" s="259"/>
      <c r="AD119" s="198"/>
      <c r="AE119" s="60"/>
      <c r="AI119" s="198"/>
      <c r="AJ119" s="60"/>
      <c r="AL119" s="4"/>
    </row>
    <row r="120" spans="1:38">
      <c r="A120" s="184"/>
      <c r="B120" s="5" t="s">
        <v>476</v>
      </c>
      <c r="C120" s="175">
        <v>52</v>
      </c>
      <c r="D120" s="175">
        <v>57</v>
      </c>
      <c r="E120" s="175">
        <v>79</v>
      </c>
      <c r="F120" s="175">
        <v>111</v>
      </c>
      <c r="G120" s="266">
        <f t="shared" si="36"/>
        <v>68</v>
      </c>
      <c r="H120" s="259"/>
      <c r="AD120" s="198"/>
      <c r="AE120" s="60"/>
      <c r="AI120" s="198"/>
      <c r="AJ120" s="60"/>
      <c r="AL120" s="4"/>
    </row>
    <row r="121" spans="1:38">
      <c r="A121" s="186"/>
      <c r="B121" s="5" t="s">
        <v>479</v>
      </c>
      <c r="C121" s="176">
        <v>20</v>
      </c>
      <c r="D121" s="176">
        <v>17</v>
      </c>
      <c r="E121" s="176">
        <v>25</v>
      </c>
      <c r="F121" s="176">
        <v>24</v>
      </c>
      <c r="G121" s="266">
        <f t="shared" si="36"/>
        <v>22</v>
      </c>
      <c r="H121" s="259"/>
      <c r="AD121" s="198"/>
      <c r="AE121" s="60"/>
      <c r="AI121" s="198"/>
      <c r="AJ121" s="60"/>
      <c r="AL121" s="4"/>
    </row>
    <row r="122" spans="1:38">
      <c r="A122" s="186"/>
      <c r="B122" s="5" t="s">
        <v>480</v>
      </c>
      <c r="C122" s="176">
        <v>18</v>
      </c>
      <c r="D122" s="176">
        <v>13</v>
      </c>
      <c r="E122" s="176">
        <v>18</v>
      </c>
      <c r="F122" s="176">
        <v>23</v>
      </c>
      <c r="G122" s="266">
        <f t="shared" si="36"/>
        <v>18</v>
      </c>
      <c r="H122" s="259"/>
      <c r="AD122" s="198"/>
      <c r="AE122" s="60"/>
      <c r="AI122" s="198"/>
      <c r="AJ122" s="60"/>
      <c r="AL122" s="4"/>
    </row>
    <row r="123" spans="1:38">
      <c r="A123" s="186"/>
      <c r="B123" s="5" t="s">
        <v>481</v>
      </c>
      <c r="C123" s="176">
        <v>21</v>
      </c>
      <c r="D123" s="176">
        <v>16</v>
      </c>
      <c r="E123" s="176">
        <v>20</v>
      </c>
      <c r="F123" s="176">
        <v>20</v>
      </c>
      <c r="G123" s="266">
        <f t="shared" si="36"/>
        <v>20</v>
      </c>
      <c r="H123" s="259"/>
      <c r="AD123" s="198"/>
      <c r="AE123" s="60"/>
      <c r="AI123" s="198"/>
      <c r="AJ123" s="60"/>
      <c r="AL123" s="4"/>
    </row>
    <row r="124" spans="1:38">
      <c r="A124" s="186"/>
      <c r="B124" s="5" t="s">
        <v>477</v>
      </c>
      <c r="C124" s="176">
        <v>48</v>
      </c>
      <c r="D124" s="176">
        <v>27</v>
      </c>
      <c r="E124" s="176">
        <v>14</v>
      </c>
      <c r="F124" s="176">
        <v>34</v>
      </c>
      <c r="G124" s="266">
        <f t="shared" si="36"/>
        <v>30.5</v>
      </c>
      <c r="H124" s="259"/>
      <c r="AD124" s="198"/>
      <c r="AE124" s="60"/>
      <c r="AI124" s="198"/>
      <c r="AJ124" s="60"/>
      <c r="AL124" s="4"/>
    </row>
    <row r="125" spans="1:38">
      <c r="A125" s="186"/>
      <c r="B125" s="5" t="s">
        <v>478</v>
      </c>
      <c r="C125" s="176">
        <v>36</v>
      </c>
      <c r="D125" s="176">
        <v>25</v>
      </c>
      <c r="E125" s="176">
        <v>19</v>
      </c>
      <c r="F125" s="176">
        <v>33</v>
      </c>
      <c r="G125" s="266">
        <f t="shared" si="36"/>
        <v>29</v>
      </c>
      <c r="H125" s="69"/>
      <c r="AD125" s="198"/>
      <c r="AE125" s="60"/>
      <c r="AI125" s="198"/>
      <c r="AJ125" s="60"/>
      <c r="AL125" s="4"/>
    </row>
    <row r="126" spans="1:38">
      <c r="H126" s="69"/>
      <c r="AD126" s="198"/>
      <c r="AE126" s="60"/>
      <c r="AI126" s="198"/>
      <c r="AJ126" s="60"/>
      <c r="AL126" s="4"/>
    </row>
    <row r="127" spans="1:38">
      <c r="A127" s="184" t="s">
        <v>7</v>
      </c>
      <c r="B127" s="5" t="s">
        <v>482</v>
      </c>
      <c r="C127" s="175">
        <v>35</v>
      </c>
      <c r="D127" s="175">
        <v>79</v>
      </c>
      <c r="E127" s="175">
        <v>82</v>
      </c>
      <c r="F127" s="175">
        <v>72</v>
      </c>
      <c r="G127" s="266">
        <f t="shared" ref="G127:G138" si="37">MEDIAN(C127:F127)</f>
        <v>75.5</v>
      </c>
      <c r="H127" s="69"/>
      <c r="AD127" s="198"/>
      <c r="AE127" s="60"/>
      <c r="AI127" s="198"/>
      <c r="AJ127" s="60"/>
      <c r="AL127" s="4"/>
    </row>
    <row r="128" spans="1:38">
      <c r="A128" s="184"/>
      <c r="B128" s="5" t="s">
        <v>483</v>
      </c>
      <c r="C128" s="175">
        <v>23</v>
      </c>
      <c r="D128" s="175">
        <v>36</v>
      </c>
      <c r="E128" s="175">
        <v>41</v>
      </c>
      <c r="F128" s="175">
        <v>49</v>
      </c>
      <c r="G128" s="266">
        <f t="shared" si="37"/>
        <v>38.5</v>
      </c>
      <c r="H128" s="69"/>
      <c r="AD128" s="198"/>
      <c r="AE128" s="60"/>
      <c r="AI128" s="198"/>
      <c r="AJ128" s="60"/>
      <c r="AL128" s="4"/>
    </row>
    <row r="129" spans="1:38">
      <c r="A129" s="184"/>
      <c r="B129" s="5" t="s">
        <v>485</v>
      </c>
      <c r="C129" s="175">
        <v>47</v>
      </c>
      <c r="D129" s="175">
        <v>68</v>
      </c>
      <c r="E129" s="175">
        <v>73</v>
      </c>
      <c r="F129" s="175">
        <v>49</v>
      </c>
      <c r="G129" s="266">
        <f t="shared" si="37"/>
        <v>58.5</v>
      </c>
      <c r="H129" s="69"/>
      <c r="AD129" s="198"/>
      <c r="AE129" s="60"/>
      <c r="AI129" s="198"/>
      <c r="AJ129" s="60"/>
      <c r="AL129" s="4"/>
    </row>
    <row r="130" spans="1:38">
      <c r="A130" s="184"/>
      <c r="B130" s="5" t="s">
        <v>484</v>
      </c>
      <c r="C130" s="175">
        <v>80</v>
      </c>
      <c r="D130" s="175">
        <v>66</v>
      </c>
      <c r="E130" s="175">
        <v>66</v>
      </c>
      <c r="F130" s="175">
        <v>51</v>
      </c>
      <c r="G130" s="266">
        <f t="shared" si="37"/>
        <v>66</v>
      </c>
      <c r="H130" s="69"/>
      <c r="AD130" s="198"/>
      <c r="AE130" s="60"/>
      <c r="AI130" s="198"/>
      <c r="AJ130" s="60"/>
      <c r="AL130" s="4"/>
    </row>
    <row r="131" spans="1:38">
      <c r="A131" s="184"/>
      <c r="B131" s="5" t="s">
        <v>487</v>
      </c>
      <c r="C131" s="175">
        <v>43</v>
      </c>
      <c r="D131" s="175">
        <v>33</v>
      </c>
      <c r="E131" s="175">
        <v>45</v>
      </c>
      <c r="F131" s="175">
        <v>26</v>
      </c>
      <c r="G131" s="266">
        <f t="shared" si="37"/>
        <v>38</v>
      </c>
      <c r="H131" s="259"/>
      <c r="AD131" s="198"/>
      <c r="AE131" s="60"/>
      <c r="AI131" s="198"/>
      <c r="AJ131" s="60"/>
      <c r="AL131" s="4"/>
    </row>
    <row r="132" spans="1:38">
      <c r="A132" s="184"/>
      <c r="B132" s="5" t="s">
        <v>488</v>
      </c>
      <c r="C132" s="175">
        <v>22</v>
      </c>
      <c r="D132" s="175">
        <v>20</v>
      </c>
      <c r="E132" s="175">
        <v>17</v>
      </c>
      <c r="F132" s="175">
        <v>24</v>
      </c>
      <c r="G132" s="266">
        <f t="shared" si="37"/>
        <v>21</v>
      </c>
      <c r="H132" s="259"/>
      <c r="AD132" s="198"/>
      <c r="AE132" s="60"/>
      <c r="AI132" s="198"/>
      <c r="AJ132" s="60"/>
      <c r="AL132" s="4"/>
    </row>
    <row r="133" spans="1:38">
      <c r="A133" s="184"/>
      <c r="B133" s="5" t="s">
        <v>489</v>
      </c>
      <c r="C133" s="175">
        <v>39</v>
      </c>
      <c r="D133" s="175">
        <v>45</v>
      </c>
      <c r="E133" s="175">
        <v>50</v>
      </c>
      <c r="F133" s="175">
        <v>52</v>
      </c>
      <c r="G133" s="266">
        <f t="shared" si="37"/>
        <v>47.5</v>
      </c>
      <c r="H133" s="259"/>
      <c r="AD133" s="198"/>
      <c r="AE133" s="60"/>
      <c r="AI133" s="198"/>
      <c r="AJ133" s="60"/>
      <c r="AL133" s="4"/>
    </row>
    <row r="134" spans="1:38">
      <c r="A134" s="184"/>
      <c r="B134" s="5" t="s">
        <v>490</v>
      </c>
      <c r="C134" s="175">
        <v>27</v>
      </c>
      <c r="D134" s="175">
        <v>21</v>
      </c>
      <c r="E134" s="175">
        <v>22</v>
      </c>
      <c r="F134" s="175">
        <v>25</v>
      </c>
      <c r="G134" s="266">
        <f t="shared" si="37"/>
        <v>23.5</v>
      </c>
      <c r="H134" s="259"/>
      <c r="AD134" s="198"/>
      <c r="AE134" s="60"/>
      <c r="AI134" s="198"/>
      <c r="AJ134" s="60"/>
      <c r="AL134" s="4"/>
    </row>
    <row r="135" spans="1:38">
      <c r="A135" s="184"/>
      <c r="B135" s="5" t="s">
        <v>492</v>
      </c>
      <c r="C135" s="175">
        <v>16</v>
      </c>
      <c r="D135" s="175">
        <v>12</v>
      </c>
      <c r="E135" s="175">
        <v>13</v>
      </c>
      <c r="F135" s="175">
        <v>19</v>
      </c>
      <c r="G135" s="266">
        <f t="shared" si="37"/>
        <v>14.5</v>
      </c>
      <c r="H135" s="259"/>
      <c r="AD135" s="198"/>
      <c r="AE135" s="60"/>
      <c r="AI135" s="198"/>
      <c r="AJ135" s="60"/>
      <c r="AL135" s="4"/>
    </row>
    <row r="136" spans="1:38">
      <c r="A136" s="184"/>
      <c r="B136" s="6" t="s">
        <v>494</v>
      </c>
      <c r="C136" s="176">
        <v>38</v>
      </c>
      <c r="D136" s="176">
        <v>46</v>
      </c>
      <c r="E136" s="176">
        <v>35</v>
      </c>
      <c r="F136" s="176">
        <v>25</v>
      </c>
      <c r="G136" s="266">
        <f t="shared" si="37"/>
        <v>36.5</v>
      </c>
      <c r="H136" s="259"/>
      <c r="AD136" s="198"/>
      <c r="AE136" s="60"/>
      <c r="AI136" s="198"/>
      <c r="AJ136" s="60"/>
      <c r="AL136" s="4"/>
    </row>
    <row r="137" spans="1:38">
      <c r="A137" s="184"/>
      <c r="B137" s="6" t="s">
        <v>496</v>
      </c>
      <c r="C137" s="176">
        <v>32</v>
      </c>
      <c r="D137" s="176">
        <v>59</v>
      </c>
      <c r="E137" s="176">
        <v>63</v>
      </c>
      <c r="F137" s="176">
        <v>59</v>
      </c>
      <c r="G137" s="266">
        <f t="shared" si="37"/>
        <v>59</v>
      </c>
      <c r="H137" s="259"/>
      <c r="AD137" s="198"/>
      <c r="AE137" s="60"/>
      <c r="AI137" s="198"/>
      <c r="AJ137" s="60"/>
      <c r="AL137" s="4"/>
    </row>
    <row r="138" spans="1:38">
      <c r="A138" s="184"/>
      <c r="B138" s="6" t="s">
        <v>498</v>
      </c>
      <c r="C138" s="176">
        <v>34</v>
      </c>
      <c r="D138" s="176">
        <v>28</v>
      </c>
      <c r="E138" s="176">
        <v>27</v>
      </c>
      <c r="F138" s="176">
        <v>40</v>
      </c>
      <c r="G138" s="266">
        <f t="shared" si="37"/>
        <v>31</v>
      </c>
      <c r="H138" s="259"/>
      <c r="AD138" s="198"/>
      <c r="AE138" s="60"/>
      <c r="AI138" s="198"/>
      <c r="AJ138" s="60"/>
      <c r="AL138" s="4"/>
    </row>
    <row r="139" spans="1:38">
      <c r="H139" s="259"/>
      <c r="AD139" s="198"/>
      <c r="AE139" s="60"/>
      <c r="AG139" s="60"/>
      <c r="AI139" s="198"/>
      <c r="AJ139" s="60"/>
      <c r="AL139" s="4"/>
    </row>
    <row r="140" spans="1:38">
      <c r="H140" s="259"/>
      <c r="AD140" s="198"/>
      <c r="AE140" s="60"/>
      <c r="AG140" s="60"/>
      <c r="AI140" s="198"/>
      <c r="AJ140" s="60"/>
      <c r="AL140" s="4"/>
    </row>
    <row r="141" spans="1:38">
      <c r="A141" s="184" t="s">
        <v>9</v>
      </c>
      <c r="B141" s="5" t="s">
        <v>516</v>
      </c>
      <c r="C141" s="175">
        <v>45</v>
      </c>
      <c r="D141" s="175">
        <v>55</v>
      </c>
      <c r="E141" s="175">
        <v>42</v>
      </c>
      <c r="F141" s="175">
        <v>45</v>
      </c>
      <c r="G141" s="266">
        <f t="shared" ref="G141:G154" si="38">MEDIAN(C141:F141)</f>
        <v>45</v>
      </c>
      <c r="H141" s="259"/>
      <c r="AD141" s="198"/>
      <c r="AE141" s="60"/>
      <c r="AI141" s="198"/>
      <c r="AJ141" s="60"/>
      <c r="AL141" s="4"/>
    </row>
    <row r="142" spans="1:38">
      <c r="A142" s="184"/>
      <c r="B142" s="5" t="s">
        <v>501</v>
      </c>
      <c r="C142" s="175">
        <v>46</v>
      </c>
      <c r="D142" s="175">
        <v>27</v>
      </c>
      <c r="E142" s="175">
        <v>47</v>
      </c>
      <c r="F142" s="175">
        <v>50</v>
      </c>
      <c r="G142" s="266">
        <f t="shared" si="38"/>
        <v>46.5</v>
      </c>
      <c r="H142" s="259"/>
      <c r="AD142" s="198"/>
      <c r="AE142" s="60"/>
      <c r="AI142" s="198"/>
      <c r="AJ142" s="60"/>
      <c r="AL142" s="4"/>
    </row>
    <row r="143" spans="1:38">
      <c r="A143" s="184"/>
      <c r="B143" s="5" t="s">
        <v>517</v>
      </c>
      <c r="C143" s="175">
        <v>66</v>
      </c>
      <c r="D143" s="175">
        <v>48</v>
      </c>
      <c r="E143" s="175">
        <v>55</v>
      </c>
      <c r="F143" s="175">
        <v>52</v>
      </c>
      <c r="G143" s="266">
        <f t="shared" si="38"/>
        <v>53.5</v>
      </c>
      <c r="H143" s="69"/>
      <c r="AD143" s="198"/>
      <c r="AE143" s="60"/>
      <c r="AI143" s="198"/>
      <c r="AJ143" s="60"/>
      <c r="AL143" s="4"/>
    </row>
    <row r="144" spans="1:38">
      <c r="A144" s="184"/>
      <c r="B144" s="5" t="s">
        <v>518</v>
      </c>
      <c r="C144" s="175">
        <v>93</v>
      </c>
      <c r="D144" s="175">
        <v>30</v>
      </c>
      <c r="E144" s="175">
        <v>73</v>
      </c>
      <c r="F144" s="175">
        <v>55</v>
      </c>
      <c r="G144" s="266">
        <f t="shared" si="38"/>
        <v>64</v>
      </c>
      <c r="H144" s="69"/>
      <c r="AD144" s="198"/>
      <c r="AE144" s="60"/>
      <c r="AI144" s="198"/>
      <c r="AJ144" s="60"/>
      <c r="AL144" s="4"/>
    </row>
    <row r="145" spans="1:38">
      <c r="A145" s="184"/>
      <c r="B145" s="5" t="s">
        <v>503</v>
      </c>
      <c r="C145" s="175">
        <v>26</v>
      </c>
      <c r="D145" s="175">
        <v>35</v>
      </c>
      <c r="E145" s="175">
        <v>37</v>
      </c>
      <c r="F145" s="175">
        <v>24</v>
      </c>
      <c r="G145" s="266">
        <f t="shared" si="38"/>
        <v>30.5</v>
      </c>
      <c r="H145" s="259"/>
      <c r="AD145" s="198"/>
      <c r="AE145" s="60"/>
      <c r="AI145" s="198"/>
      <c r="AJ145" s="60"/>
      <c r="AL145" s="4"/>
    </row>
    <row r="146" spans="1:38">
      <c r="A146" s="184"/>
      <c r="B146" s="5" t="s">
        <v>504</v>
      </c>
      <c r="C146" s="176">
        <v>29</v>
      </c>
      <c r="D146" s="176">
        <v>37</v>
      </c>
      <c r="E146" s="176">
        <v>29</v>
      </c>
      <c r="F146" s="176">
        <v>32</v>
      </c>
      <c r="G146" s="266">
        <f t="shared" si="38"/>
        <v>30.5</v>
      </c>
      <c r="H146" s="259"/>
      <c r="AD146" s="198"/>
      <c r="AE146" s="60"/>
      <c r="AI146" s="198"/>
      <c r="AJ146" s="60"/>
      <c r="AL146" s="4"/>
    </row>
    <row r="147" spans="1:38">
      <c r="A147" s="186"/>
      <c r="B147" s="5" t="s">
        <v>505</v>
      </c>
      <c r="C147" s="176">
        <v>27</v>
      </c>
      <c r="D147" s="176">
        <v>32</v>
      </c>
      <c r="E147" s="176">
        <v>20</v>
      </c>
      <c r="F147" s="176">
        <v>25</v>
      </c>
      <c r="G147" s="266">
        <f t="shared" si="38"/>
        <v>26</v>
      </c>
      <c r="H147" s="259"/>
      <c r="AD147" s="198"/>
      <c r="AE147" s="60"/>
      <c r="AI147" s="198"/>
      <c r="AJ147" s="60"/>
      <c r="AL147" s="4"/>
    </row>
    <row r="148" spans="1:38">
      <c r="A148" s="186"/>
      <c r="B148" s="5" t="s">
        <v>519</v>
      </c>
      <c r="C148" s="176">
        <v>25</v>
      </c>
      <c r="D148" s="176">
        <v>24</v>
      </c>
      <c r="E148" s="176">
        <v>26</v>
      </c>
      <c r="F148" s="176">
        <v>18</v>
      </c>
      <c r="G148" s="266">
        <f t="shared" si="38"/>
        <v>24.5</v>
      </c>
      <c r="H148" s="259"/>
      <c r="AD148" s="198"/>
      <c r="AE148" s="60"/>
      <c r="AI148" s="198"/>
      <c r="AJ148" s="60"/>
      <c r="AL148" s="4"/>
    </row>
    <row r="149" spans="1:38">
      <c r="A149" s="186"/>
      <c r="B149" s="5" t="s">
        <v>507</v>
      </c>
      <c r="C149" s="176">
        <v>24</v>
      </c>
      <c r="D149" s="176">
        <v>26</v>
      </c>
      <c r="E149" s="176">
        <v>11</v>
      </c>
      <c r="F149" s="176">
        <v>24</v>
      </c>
      <c r="G149" s="266">
        <f t="shared" si="38"/>
        <v>24</v>
      </c>
      <c r="H149" s="259"/>
      <c r="AD149" s="198"/>
      <c r="AE149" s="60"/>
      <c r="AI149" s="198"/>
      <c r="AJ149" s="60"/>
      <c r="AL149" s="4"/>
    </row>
    <row r="150" spans="1:38">
      <c r="A150" s="186"/>
      <c r="B150" s="5" t="s">
        <v>510</v>
      </c>
      <c r="C150" s="176">
        <v>23</v>
      </c>
      <c r="D150" s="176">
        <v>21</v>
      </c>
      <c r="E150" s="176">
        <v>18</v>
      </c>
      <c r="F150" s="176">
        <v>10</v>
      </c>
      <c r="G150" s="266">
        <f t="shared" si="38"/>
        <v>19.5</v>
      </c>
      <c r="H150" s="259"/>
      <c r="AD150" s="198"/>
      <c r="AE150" s="60"/>
      <c r="AI150" s="198"/>
      <c r="AJ150" s="60"/>
      <c r="AL150" s="4"/>
    </row>
    <row r="151" spans="1:38">
      <c r="A151" s="186"/>
      <c r="B151" s="5" t="s">
        <v>511</v>
      </c>
      <c r="C151" s="176">
        <v>15</v>
      </c>
      <c r="D151" s="176">
        <v>27</v>
      </c>
      <c r="E151" s="176">
        <v>19</v>
      </c>
      <c r="F151" s="176">
        <v>21</v>
      </c>
      <c r="G151" s="266">
        <f t="shared" si="38"/>
        <v>20</v>
      </c>
      <c r="H151" s="69"/>
      <c r="AD151" s="198"/>
      <c r="AE151" s="60"/>
      <c r="AI151" s="198"/>
      <c r="AJ151" s="60"/>
      <c r="AL151" s="4"/>
    </row>
    <row r="152" spans="1:38">
      <c r="A152" s="186"/>
      <c r="B152" s="5" t="s">
        <v>512</v>
      </c>
      <c r="C152" s="176">
        <v>31</v>
      </c>
      <c r="D152" s="176">
        <v>17</v>
      </c>
      <c r="E152" s="176">
        <v>27</v>
      </c>
      <c r="F152" s="176">
        <v>14</v>
      </c>
      <c r="G152" s="266">
        <f t="shared" si="38"/>
        <v>22</v>
      </c>
      <c r="H152" s="69"/>
      <c r="AD152" s="198"/>
      <c r="AE152" s="60"/>
      <c r="AI152" s="198"/>
      <c r="AJ152" s="60"/>
      <c r="AL152" s="4"/>
    </row>
    <row r="153" spans="1:38">
      <c r="A153" s="186"/>
      <c r="B153" s="5" t="s">
        <v>508</v>
      </c>
      <c r="C153" s="176">
        <v>22</v>
      </c>
      <c r="D153" s="176">
        <v>32</v>
      </c>
      <c r="E153" s="176">
        <v>30</v>
      </c>
      <c r="F153" s="176">
        <v>30</v>
      </c>
      <c r="G153" s="266">
        <f t="shared" si="38"/>
        <v>30</v>
      </c>
      <c r="H153" s="69"/>
      <c r="AD153" s="198"/>
      <c r="AE153" s="60"/>
      <c r="AI153" s="198"/>
      <c r="AJ153" s="60"/>
      <c r="AL153" s="4"/>
    </row>
    <row r="154" spans="1:38">
      <c r="A154" s="186"/>
      <c r="B154" s="5" t="s">
        <v>509</v>
      </c>
      <c r="C154" s="176">
        <v>14</v>
      </c>
      <c r="D154" s="176">
        <v>18</v>
      </c>
      <c r="E154" s="176">
        <v>13</v>
      </c>
      <c r="F154" s="176">
        <v>9</v>
      </c>
      <c r="G154" s="266">
        <f t="shared" si="38"/>
        <v>13.5</v>
      </c>
      <c r="H154" s="69"/>
      <c r="AD154" s="198"/>
      <c r="AE154" s="60"/>
      <c r="AI154" s="198"/>
      <c r="AJ154" s="60"/>
      <c r="AL154" s="4"/>
    </row>
    <row r="155" spans="1:38">
      <c r="A155" s="192"/>
      <c r="B155"/>
      <c r="C155"/>
      <c r="D155"/>
      <c r="E155"/>
      <c r="F155"/>
      <c r="G155"/>
      <c r="H155" s="69"/>
      <c r="AD155" s="198"/>
      <c r="AE155" s="60"/>
      <c r="AI155" s="198"/>
      <c r="AJ155" s="60"/>
      <c r="AL155" s="4"/>
    </row>
    <row r="156" spans="1:38">
      <c r="H156" s="69"/>
      <c r="AD156" s="198"/>
      <c r="AE156" s="60"/>
      <c r="AI156" s="198"/>
      <c r="AJ156" s="60"/>
      <c r="AL156" s="4"/>
    </row>
    <row r="157" spans="1:38">
      <c r="A157" s="191" t="s">
        <v>520</v>
      </c>
      <c r="C157" s="174"/>
      <c r="D157" s="174"/>
      <c r="E157" s="174"/>
      <c r="F157" s="174"/>
      <c r="G157" s="174"/>
      <c r="H157" s="69"/>
      <c r="AD157" s="198"/>
      <c r="AE157" s="60"/>
      <c r="AI157" s="198"/>
      <c r="AJ157" s="60"/>
      <c r="AL157" s="4"/>
    </row>
    <row r="158" spans="1:38">
      <c r="A158" s="184" t="s">
        <v>1</v>
      </c>
      <c r="B158" s="5" t="s">
        <v>462</v>
      </c>
      <c r="C158" s="175">
        <v>174</v>
      </c>
      <c r="D158" s="175">
        <v>217</v>
      </c>
      <c r="E158" s="175">
        <v>135</v>
      </c>
      <c r="F158" s="175">
        <v>218</v>
      </c>
      <c r="G158" s="266">
        <f t="shared" ref="G158:G160" si="39">MEDIAN(C158:F158)</f>
        <v>195.5</v>
      </c>
      <c r="H158" s="69"/>
      <c r="AD158" s="198"/>
      <c r="AE158" s="60"/>
      <c r="AI158" s="198"/>
      <c r="AJ158" s="60"/>
      <c r="AL158" s="4"/>
    </row>
    <row r="159" spans="1:38">
      <c r="A159" s="186"/>
      <c r="B159" s="6" t="s">
        <v>464</v>
      </c>
      <c r="C159" s="176">
        <v>178</v>
      </c>
      <c r="D159" s="176">
        <v>400</v>
      </c>
      <c r="E159" s="176">
        <v>400</v>
      </c>
      <c r="F159" s="176">
        <v>400</v>
      </c>
      <c r="G159" s="266">
        <f t="shared" si="39"/>
        <v>400</v>
      </c>
      <c r="H159" s="2"/>
      <c r="AD159" s="198"/>
      <c r="AE159" s="60"/>
      <c r="AI159" s="198"/>
      <c r="AJ159" s="60"/>
      <c r="AL159" s="4"/>
    </row>
    <row r="160" spans="1:38">
      <c r="A160" s="186"/>
      <c r="B160" s="6" t="s">
        <v>466</v>
      </c>
      <c r="C160" s="176">
        <v>65</v>
      </c>
      <c r="D160" s="176">
        <v>79</v>
      </c>
      <c r="E160" s="176">
        <v>342</v>
      </c>
      <c r="F160" s="176">
        <v>400</v>
      </c>
      <c r="G160" s="266">
        <f t="shared" si="39"/>
        <v>210.5</v>
      </c>
      <c r="H160" s="69"/>
      <c r="AD160" s="198"/>
      <c r="AE160" s="60"/>
      <c r="AI160" s="198"/>
      <c r="AJ160" s="60"/>
      <c r="AL160" s="4"/>
    </row>
    <row r="161" spans="1:38">
      <c r="A161" s="192"/>
      <c r="B161"/>
      <c r="C161"/>
      <c r="D161"/>
      <c r="E161"/>
      <c r="F161"/>
      <c r="G161"/>
      <c r="H161" s="259"/>
      <c r="AD161" s="198"/>
      <c r="AE161" s="60"/>
      <c r="AI161" s="198"/>
      <c r="AJ161" s="60"/>
      <c r="AL161" s="4"/>
    </row>
    <row r="162" spans="1:38">
      <c r="A162" s="184" t="s">
        <v>3</v>
      </c>
      <c r="B162" s="5" t="s">
        <v>467</v>
      </c>
      <c r="C162" s="175">
        <v>18</v>
      </c>
      <c r="D162" s="175">
        <v>31</v>
      </c>
      <c r="E162" s="175">
        <v>36</v>
      </c>
      <c r="F162" s="175">
        <v>28</v>
      </c>
      <c r="G162" s="266">
        <f t="shared" ref="G162:G168" si="40">MEDIAN(C162:F162)</f>
        <v>29.5</v>
      </c>
      <c r="H162" s="259"/>
      <c r="AD162" s="198"/>
      <c r="AE162" s="60"/>
      <c r="AI162" s="198"/>
      <c r="AJ162" s="60"/>
      <c r="AL162" s="4"/>
    </row>
    <row r="163" spans="1:38">
      <c r="A163" s="186"/>
      <c r="B163" s="5" t="s">
        <v>468</v>
      </c>
      <c r="C163" s="176">
        <v>14</v>
      </c>
      <c r="D163" s="176">
        <v>6</v>
      </c>
      <c r="E163" s="176">
        <v>11</v>
      </c>
      <c r="F163" s="176">
        <v>13</v>
      </c>
      <c r="G163" s="266">
        <f t="shared" si="40"/>
        <v>12</v>
      </c>
      <c r="H163" s="69"/>
      <c r="AD163" s="198"/>
      <c r="AE163" s="60"/>
      <c r="AI163" s="198"/>
      <c r="AJ163" s="60"/>
      <c r="AL163" s="4"/>
    </row>
    <row r="164" spans="1:38">
      <c r="A164" s="186"/>
      <c r="B164" s="5" t="s">
        <v>469</v>
      </c>
      <c r="C164" s="176">
        <v>18</v>
      </c>
      <c r="D164" s="176">
        <v>16</v>
      </c>
      <c r="E164" s="176">
        <v>33</v>
      </c>
      <c r="F164" s="176">
        <v>35</v>
      </c>
      <c r="G164" s="266">
        <f t="shared" si="40"/>
        <v>25.5</v>
      </c>
      <c r="H164" s="69"/>
      <c r="AD164" s="198"/>
      <c r="AE164" s="60"/>
      <c r="AI164" s="198"/>
      <c r="AJ164" s="60"/>
      <c r="AL164" s="4"/>
    </row>
    <row r="165" spans="1:38">
      <c r="A165" s="186"/>
      <c r="B165" s="5" t="s">
        <v>470</v>
      </c>
      <c r="C165" s="176">
        <v>58</v>
      </c>
      <c r="D165" s="176">
        <v>76</v>
      </c>
      <c r="E165" s="176">
        <v>83</v>
      </c>
      <c r="F165" s="176">
        <v>69</v>
      </c>
      <c r="G165" s="266">
        <f t="shared" si="40"/>
        <v>72.5</v>
      </c>
      <c r="H165" s="2"/>
      <c r="AD165" s="198"/>
      <c r="AE165" s="60"/>
      <c r="AI165" s="198"/>
      <c r="AJ165" s="60"/>
      <c r="AL165" s="4"/>
    </row>
    <row r="166" spans="1:38">
      <c r="A166" s="186"/>
      <c r="B166" s="5" t="s">
        <v>471</v>
      </c>
      <c r="C166" s="176">
        <v>24</v>
      </c>
      <c r="D166" s="176">
        <v>56</v>
      </c>
      <c r="E166" s="176">
        <v>31</v>
      </c>
      <c r="F166" s="176">
        <v>44</v>
      </c>
      <c r="G166" s="266">
        <f t="shared" si="40"/>
        <v>37.5</v>
      </c>
      <c r="H166" s="259"/>
      <c r="AD166" s="198"/>
      <c r="AE166" s="60"/>
      <c r="AI166" s="198"/>
      <c r="AJ166" s="60"/>
      <c r="AL166" s="4"/>
    </row>
    <row r="167" spans="1:38">
      <c r="A167" s="186"/>
      <c r="B167" s="5" t="s">
        <v>473</v>
      </c>
      <c r="C167" s="176">
        <v>73</v>
      </c>
      <c r="D167" s="176">
        <v>57</v>
      </c>
      <c r="E167" s="176">
        <v>50</v>
      </c>
      <c r="F167" s="176">
        <v>54</v>
      </c>
      <c r="G167" s="266">
        <f t="shared" si="40"/>
        <v>55.5</v>
      </c>
      <c r="H167" s="69"/>
      <c r="AD167" s="198"/>
      <c r="AE167" s="60"/>
      <c r="AI167" s="198"/>
      <c r="AJ167" s="60"/>
      <c r="AL167" s="4"/>
    </row>
    <row r="168" spans="1:38">
      <c r="A168" s="186"/>
      <c r="B168" s="5" t="s">
        <v>474</v>
      </c>
      <c r="C168" s="176">
        <v>30</v>
      </c>
      <c r="D168" s="176">
        <v>36</v>
      </c>
      <c r="E168" s="176">
        <v>36</v>
      </c>
      <c r="F168" s="176">
        <v>24</v>
      </c>
      <c r="G168" s="266">
        <f t="shared" si="40"/>
        <v>33</v>
      </c>
      <c r="H168" s="69"/>
      <c r="AD168" s="198"/>
      <c r="AE168" s="60"/>
      <c r="AI168" s="198"/>
      <c r="AJ168" s="60"/>
      <c r="AL168" s="4"/>
    </row>
    <row r="169" spans="1:38">
      <c r="A169" s="192"/>
      <c r="B169"/>
      <c r="C169"/>
      <c r="D169"/>
      <c r="E169"/>
      <c r="F169"/>
      <c r="G169"/>
      <c r="H169" s="69"/>
      <c r="AD169" s="198"/>
      <c r="AE169" s="60"/>
      <c r="AI169" s="198"/>
      <c r="AJ169" s="60"/>
      <c r="AL169" s="4"/>
    </row>
    <row r="170" spans="1:38">
      <c r="A170" s="184" t="s">
        <v>303</v>
      </c>
      <c r="B170" s="5" t="s">
        <v>475</v>
      </c>
      <c r="C170" s="175">
        <v>47</v>
      </c>
      <c r="D170" s="175">
        <v>34</v>
      </c>
      <c r="E170" s="175">
        <v>45</v>
      </c>
      <c r="F170" s="175">
        <v>77</v>
      </c>
      <c r="G170" s="266">
        <f t="shared" ref="G170:G176" si="41">MEDIAN(C170:F170)</f>
        <v>46</v>
      </c>
      <c r="H170" s="69"/>
      <c r="AD170" s="198"/>
      <c r="AE170" s="60"/>
      <c r="AI170" s="198"/>
      <c r="AJ170" s="60"/>
      <c r="AL170" s="4"/>
    </row>
    <row r="171" spans="1:38">
      <c r="A171" s="184"/>
      <c r="B171" s="5" t="s">
        <v>476</v>
      </c>
      <c r="C171" s="175">
        <v>56</v>
      </c>
      <c r="D171" s="175">
        <v>43</v>
      </c>
      <c r="E171" s="175">
        <v>53</v>
      </c>
      <c r="F171" s="175">
        <v>56</v>
      </c>
      <c r="G171" s="266">
        <f t="shared" si="41"/>
        <v>54.5</v>
      </c>
      <c r="H171" s="69"/>
      <c r="AD171" s="198"/>
      <c r="AE171" s="60"/>
      <c r="AI171" s="198"/>
      <c r="AJ171" s="60"/>
      <c r="AL171" s="4"/>
    </row>
    <row r="172" spans="1:38">
      <c r="A172" s="186"/>
      <c r="B172" s="5" t="s">
        <v>479</v>
      </c>
      <c r="C172" s="176">
        <v>27</v>
      </c>
      <c r="D172" s="176">
        <v>21</v>
      </c>
      <c r="E172" s="176">
        <v>30</v>
      </c>
      <c r="F172" s="176">
        <v>22</v>
      </c>
      <c r="G172" s="266">
        <f t="shared" si="41"/>
        <v>24.5</v>
      </c>
      <c r="H172" s="69"/>
      <c r="AD172" s="198"/>
      <c r="AE172" s="60"/>
      <c r="AI172" s="198"/>
      <c r="AJ172" s="60"/>
      <c r="AL172" s="4"/>
    </row>
    <row r="173" spans="1:38">
      <c r="A173" s="186"/>
      <c r="B173" s="5" t="s">
        <v>480</v>
      </c>
      <c r="C173" s="176">
        <v>24</v>
      </c>
      <c r="D173" s="176">
        <v>21</v>
      </c>
      <c r="E173" s="176">
        <v>28</v>
      </c>
      <c r="F173" s="176">
        <v>26</v>
      </c>
      <c r="G173" s="266">
        <f t="shared" si="41"/>
        <v>25</v>
      </c>
      <c r="H173" s="2"/>
      <c r="AD173" s="198"/>
      <c r="AE173" s="60"/>
      <c r="AI173" s="198"/>
      <c r="AJ173" s="60"/>
      <c r="AL173" s="4"/>
    </row>
    <row r="174" spans="1:38">
      <c r="A174" s="186"/>
      <c r="B174" s="5" t="s">
        <v>481</v>
      </c>
      <c r="C174" s="176">
        <v>19</v>
      </c>
      <c r="D174" s="176">
        <v>30</v>
      </c>
      <c r="E174" s="176">
        <v>18</v>
      </c>
      <c r="F174" s="176">
        <v>18</v>
      </c>
      <c r="G174" s="266">
        <f t="shared" si="41"/>
        <v>18.5</v>
      </c>
      <c r="H174" s="259"/>
      <c r="AD174" s="198"/>
      <c r="AE174" s="60"/>
      <c r="AI174" s="198"/>
      <c r="AJ174" s="60"/>
      <c r="AL174" s="4"/>
    </row>
    <row r="175" spans="1:38">
      <c r="A175" s="186"/>
      <c r="B175" s="5" t="s">
        <v>477</v>
      </c>
      <c r="C175" s="176">
        <v>33</v>
      </c>
      <c r="D175" s="176">
        <v>21</v>
      </c>
      <c r="E175" s="176">
        <v>26</v>
      </c>
      <c r="F175" s="176">
        <v>28</v>
      </c>
      <c r="G175" s="266">
        <f t="shared" si="41"/>
        <v>27</v>
      </c>
      <c r="H175" s="259"/>
      <c r="AD175" s="198"/>
      <c r="AE175" s="60"/>
      <c r="AI175" s="198"/>
      <c r="AJ175" s="60"/>
      <c r="AL175" s="4"/>
    </row>
    <row r="176" spans="1:38">
      <c r="A176" s="186"/>
      <c r="B176" s="5" t="s">
        <v>478</v>
      </c>
      <c r="C176" s="176">
        <v>32</v>
      </c>
      <c r="D176" s="176">
        <v>36</v>
      </c>
      <c r="E176" s="176">
        <v>36</v>
      </c>
      <c r="F176" s="176">
        <v>21</v>
      </c>
      <c r="G176" s="266">
        <f t="shared" si="41"/>
        <v>34</v>
      </c>
      <c r="H176" s="69"/>
      <c r="AD176" s="198"/>
      <c r="AE176" s="60"/>
      <c r="AI176" s="198"/>
      <c r="AJ176" s="60"/>
      <c r="AL176" s="4"/>
    </row>
    <row r="177" spans="1:38">
      <c r="A177" s="192"/>
      <c r="B177"/>
      <c r="C177"/>
      <c r="D177"/>
      <c r="E177"/>
      <c r="F177"/>
      <c r="G177"/>
      <c r="H177" s="69"/>
      <c r="AD177" s="198"/>
      <c r="AE177" s="60"/>
      <c r="AI177" s="198"/>
      <c r="AJ177" s="60"/>
      <c r="AL177" s="4"/>
    </row>
    <row r="178" spans="1:38">
      <c r="H178" s="69"/>
      <c r="AD178" s="198"/>
      <c r="AE178" s="60"/>
      <c r="AI178" s="198"/>
      <c r="AJ178" s="60"/>
      <c r="AL178" s="4"/>
    </row>
    <row r="179" spans="1:38">
      <c r="A179" s="184" t="s">
        <v>7</v>
      </c>
      <c r="B179" s="5" t="s">
        <v>482</v>
      </c>
      <c r="C179" s="175">
        <v>130</v>
      </c>
      <c r="D179" s="175">
        <v>33</v>
      </c>
      <c r="E179" s="175">
        <v>35</v>
      </c>
      <c r="F179" s="175">
        <v>64</v>
      </c>
      <c r="G179" s="266">
        <f t="shared" ref="G179:G190" si="42">MEDIAN(C179:F179)</f>
        <v>49.5</v>
      </c>
      <c r="H179" s="69"/>
      <c r="AD179" s="198"/>
      <c r="AE179" s="60"/>
      <c r="AI179" s="198"/>
      <c r="AJ179" s="60"/>
      <c r="AL179" s="4"/>
    </row>
    <row r="180" spans="1:38">
      <c r="A180" s="184"/>
      <c r="B180" s="5" t="s">
        <v>483</v>
      </c>
      <c r="C180" s="175">
        <v>78</v>
      </c>
      <c r="D180" s="175">
        <v>61</v>
      </c>
      <c r="E180" s="175">
        <v>49</v>
      </c>
      <c r="F180" s="175">
        <v>29</v>
      </c>
      <c r="G180" s="266">
        <f t="shared" si="42"/>
        <v>55</v>
      </c>
      <c r="H180" s="69"/>
      <c r="AD180" s="198"/>
      <c r="AE180" s="60"/>
      <c r="AI180" s="198"/>
      <c r="AJ180" s="60"/>
      <c r="AL180" s="4"/>
    </row>
    <row r="181" spans="1:38">
      <c r="A181" s="184"/>
      <c r="B181" s="5" t="s">
        <v>484</v>
      </c>
      <c r="C181" s="175">
        <v>25</v>
      </c>
      <c r="D181" s="175">
        <v>68</v>
      </c>
      <c r="E181" s="175">
        <v>53</v>
      </c>
      <c r="F181" s="175">
        <v>70</v>
      </c>
      <c r="G181" s="266">
        <f t="shared" si="42"/>
        <v>60.5</v>
      </c>
      <c r="H181" s="2"/>
      <c r="AD181" s="198"/>
      <c r="AE181" s="60"/>
      <c r="AI181" s="198"/>
      <c r="AJ181" s="60"/>
      <c r="AL181" s="4"/>
    </row>
    <row r="182" spans="1:38">
      <c r="A182" s="184"/>
      <c r="B182" s="5" t="s">
        <v>485</v>
      </c>
      <c r="C182" s="175">
        <v>71</v>
      </c>
      <c r="D182" s="175">
        <v>79</v>
      </c>
      <c r="E182" s="175">
        <v>53</v>
      </c>
      <c r="F182" s="175">
        <v>45</v>
      </c>
      <c r="G182" s="266">
        <f t="shared" si="42"/>
        <v>62</v>
      </c>
      <c r="H182" s="69"/>
      <c r="AD182" s="198"/>
      <c r="AE182" s="60"/>
      <c r="AI182" s="198"/>
      <c r="AJ182" s="60"/>
      <c r="AL182" s="4"/>
    </row>
    <row r="183" spans="1:38">
      <c r="A183" s="184"/>
      <c r="B183" s="5" t="s">
        <v>487</v>
      </c>
      <c r="C183" s="175">
        <v>30</v>
      </c>
      <c r="D183" s="175">
        <v>16</v>
      </c>
      <c r="E183" s="175">
        <v>21</v>
      </c>
      <c r="F183" s="175">
        <v>20</v>
      </c>
      <c r="G183" s="266">
        <f t="shared" si="42"/>
        <v>20.5</v>
      </c>
      <c r="H183" s="259"/>
      <c r="AD183" s="198"/>
      <c r="AE183" s="60"/>
      <c r="AI183" s="198"/>
      <c r="AJ183" s="60"/>
      <c r="AL183" s="4"/>
    </row>
    <row r="184" spans="1:38">
      <c r="A184" s="184"/>
      <c r="B184" s="5" t="s">
        <v>488</v>
      </c>
      <c r="C184" s="175">
        <v>22</v>
      </c>
      <c r="D184" s="175">
        <v>25</v>
      </c>
      <c r="E184" s="175">
        <v>25</v>
      </c>
      <c r="F184" s="175">
        <v>31</v>
      </c>
      <c r="G184" s="266">
        <f t="shared" si="42"/>
        <v>25</v>
      </c>
      <c r="H184" s="259"/>
      <c r="AD184" s="198"/>
      <c r="AE184" s="60"/>
      <c r="AI184" s="198"/>
      <c r="AJ184" s="60"/>
      <c r="AL184" s="4"/>
    </row>
    <row r="185" spans="1:38">
      <c r="A185" s="184"/>
      <c r="B185" s="5" t="s">
        <v>489</v>
      </c>
      <c r="C185" s="175">
        <v>39</v>
      </c>
      <c r="D185" s="175">
        <v>38</v>
      </c>
      <c r="E185" s="175">
        <v>18</v>
      </c>
      <c r="F185" s="175">
        <v>43</v>
      </c>
      <c r="G185" s="266">
        <f t="shared" si="42"/>
        <v>38.5</v>
      </c>
      <c r="H185" s="259"/>
      <c r="AD185" s="198"/>
      <c r="AE185" s="60"/>
      <c r="AI185" s="198"/>
      <c r="AJ185" s="60"/>
      <c r="AL185" s="4"/>
    </row>
    <row r="186" spans="1:38">
      <c r="A186" s="184"/>
      <c r="B186" s="5" t="s">
        <v>490</v>
      </c>
      <c r="C186" s="175">
        <v>24</v>
      </c>
      <c r="D186" s="175">
        <v>33</v>
      </c>
      <c r="E186" s="175">
        <v>47</v>
      </c>
      <c r="F186" s="175">
        <v>61</v>
      </c>
      <c r="G186" s="266">
        <f t="shared" si="42"/>
        <v>40</v>
      </c>
      <c r="H186" s="259"/>
      <c r="AD186" s="198"/>
      <c r="AE186" s="60"/>
      <c r="AI186" s="198"/>
      <c r="AJ186" s="60"/>
      <c r="AL186" s="4"/>
    </row>
    <row r="187" spans="1:38">
      <c r="A187" s="184"/>
      <c r="B187" s="5" t="s">
        <v>492</v>
      </c>
      <c r="C187" s="175">
        <v>15</v>
      </c>
      <c r="D187" s="175">
        <v>14</v>
      </c>
      <c r="E187" s="175">
        <v>14</v>
      </c>
      <c r="F187" s="175">
        <v>21</v>
      </c>
      <c r="G187" s="266">
        <f t="shared" si="42"/>
        <v>14.5</v>
      </c>
      <c r="H187" s="259"/>
      <c r="AD187" s="198"/>
      <c r="AE187" s="60"/>
      <c r="AI187" s="198"/>
      <c r="AJ187" s="60"/>
      <c r="AL187" s="4"/>
    </row>
    <row r="188" spans="1:38">
      <c r="A188" s="184"/>
      <c r="B188" s="6" t="s">
        <v>494</v>
      </c>
      <c r="C188" s="176">
        <v>28</v>
      </c>
      <c r="D188" s="176">
        <v>55</v>
      </c>
      <c r="E188" s="176">
        <v>29</v>
      </c>
      <c r="F188" s="176">
        <v>43</v>
      </c>
      <c r="G188" s="266">
        <f t="shared" si="42"/>
        <v>36</v>
      </c>
      <c r="H188" s="259"/>
      <c r="AD188" s="198"/>
      <c r="AE188" s="60"/>
      <c r="AI188" s="198"/>
      <c r="AJ188" s="60"/>
      <c r="AL188" s="4"/>
    </row>
    <row r="189" spans="1:38">
      <c r="A189" s="184"/>
      <c r="B189" s="6" t="s">
        <v>496</v>
      </c>
      <c r="C189" s="176">
        <v>51</v>
      </c>
      <c r="D189" s="176">
        <v>46</v>
      </c>
      <c r="E189" s="176">
        <v>62</v>
      </c>
      <c r="F189" s="176">
        <v>58</v>
      </c>
      <c r="G189" s="266">
        <f t="shared" si="42"/>
        <v>54.5</v>
      </c>
      <c r="H189" s="259"/>
      <c r="AD189" s="198"/>
      <c r="AE189" s="60"/>
      <c r="AI189" s="198"/>
      <c r="AJ189" s="60"/>
      <c r="AL189" s="4"/>
    </row>
    <row r="190" spans="1:38">
      <c r="A190" s="184"/>
      <c r="B190" s="6" t="s">
        <v>498</v>
      </c>
      <c r="C190" s="176">
        <v>40</v>
      </c>
      <c r="D190" s="176">
        <v>49</v>
      </c>
      <c r="E190" s="176">
        <v>62</v>
      </c>
      <c r="F190" s="176">
        <v>49</v>
      </c>
      <c r="G190" s="266">
        <f t="shared" si="42"/>
        <v>49</v>
      </c>
      <c r="H190" s="259"/>
      <c r="AD190" s="198"/>
      <c r="AE190" s="60"/>
      <c r="AI190" s="198"/>
      <c r="AJ190" s="60"/>
      <c r="AL190" s="4"/>
    </row>
    <row r="191" spans="1:38">
      <c r="A191" s="188"/>
      <c r="B191" s="8"/>
      <c r="C191" s="174"/>
      <c r="D191" s="174"/>
      <c r="E191" s="174"/>
      <c r="F191" s="174"/>
      <c r="G191" s="174"/>
      <c r="H191" s="259"/>
      <c r="AD191" s="198"/>
      <c r="AE191" s="60"/>
      <c r="AI191" s="198"/>
      <c r="AJ191" s="60"/>
      <c r="AL191" s="4"/>
    </row>
    <row r="192" spans="1:38">
      <c r="A192" s="184" t="s">
        <v>9</v>
      </c>
      <c r="B192" s="5" t="s">
        <v>517</v>
      </c>
      <c r="C192" s="175">
        <v>70</v>
      </c>
      <c r="D192" s="175">
        <v>42</v>
      </c>
      <c r="E192" s="175">
        <v>46</v>
      </c>
      <c r="F192" s="175">
        <v>32</v>
      </c>
      <c r="G192" s="266">
        <f t="shared" ref="G192:G205" si="43">MEDIAN(C192:F192)</f>
        <v>44</v>
      </c>
      <c r="H192" s="259"/>
      <c r="AD192" s="198"/>
      <c r="AE192" s="60"/>
      <c r="AI192" s="198"/>
      <c r="AJ192" s="60"/>
      <c r="AL192" s="4"/>
    </row>
    <row r="193" spans="1:38">
      <c r="A193" s="184"/>
      <c r="B193" s="5" t="s">
        <v>501</v>
      </c>
      <c r="C193" s="175">
        <v>70</v>
      </c>
      <c r="D193" s="175">
        <v>44</v>
      </c>
      <c r="E193" s="175">
        <v>31</v>
      </c>
      <c r="F193" s="175">
        <v>68</v>
      </c>
      <c r="G193" s="266">
        <f t="shared" si="43"/>
        <v>56</v>
      </c>
      <c r="H193" s="259"/>
      <c r="AD193" s="198"/>
      <c r="AE193" s="60"/>
      <c r="AI193" s="198"/>
      <c r="AJ193" s="60"/>
      <c r="AL193" s="4"/>
    </row>
    <row r="194" spans="1:38">
      <c r="A194" s="184"/>
      <c r="B194" s="5" t="s">
        <v>516</v>
      </c>
      <c r="C194" s="175">
        <v>66</v>
      </c>
      <c r="D194" s="175">
        <v>55</v>
      </c>
      <c r="E194" s="175">
        <v>46</v>
      </c>
      <c r="F194" s="175">
        <v>49</v>
      </c>
      <c r="G194" s="266">
        <f t="shared" si="43"/>
        <v>52</v>
      </c>
      <c r="H194" s="259"/>
      <c r="AD194" s="198"/>
      <c r="AE194" s="60"/>
      <c r="AI194" s="198"/>
      <c r="AJ194" s="60"/>
      <c r="AL194" s="4"/>
    </row>
    <row r="195" spans="1:38">
      <c r="A195" s="184"/>
      <c r="B195" s="5" t="s">
        <v>518</v>
      </c>
      <c r="C195" s="175">
        <v>70</v>
      </c>
      <c r="D195" s="175">
        <v>40</v>
      </c>
      <c r="E195" s="175">
        <v>101</v>
      </c>
      <c r="F195" s="175">
        <v>49</v>
      </c>
      <c r="G195" s="266">
        <f t="shared" si="43"/>
        <v>59.5</v>
      </c>
      <c r="H195" s="259"/>
      <c r="AD195" s="198"/>
      <c r="AE195" s="60"/>
      <c r="AI195" s="198"/>
      <c r="AJ195" s="60"/>
      <c r="AL195" s="4"/>
    </row>
    <row r="196" spans="1:38">
      <c r="A196" s="184"/>
      <c r="B196" s="5" t="s">
        <v>503</v>
      </c>
      <c r="C196" s="175">
        <v>28</v>
      </c>
      <c r="D196" s="175">
        <v>37</v>
      </c>
      <c r="E196" s="175">
        <v>34</v>
      </c>
      <c r="F196" s="175">
        <v>28</v>
      </c>
      <c r="G196" s="266">
        <f t="shared" si="43"/>
        <v>31</v>
      </c>
      <c r="H196" s="259"/>
      <c r="AD196" s="198"/>
      <c r="AE196" s="60"/>
      <c r="AI196" s="198"/>
      <c r="AJ196" s="60"/>
      <c r="AL196" s="4"/>
    </row>
    <row r="197" spans="1:38">
      <c r="A197" s="186"/>
      <c r="B197" s="5" t="s">
        <v>504</v>
      </c>
      <c r="C197" s="176">
        <v>20</v>
      </c>
      <c r="D197" s="176">
        <v>38</v>
      </c>
      <c r="E197" s="176">
        <v>37</v>
      </c>
      <c r="F197" s="176">
        <v>31</v>
      </c>
      <c r="G197" s="266">
        <f t="shared" si="43"/>
        <v>34</v>
      </c>
      <c r="H197" s="259"/>
      <c r="AD197" s="198"/>
      <c r="AE197" s="60"/>
      <c r="AI197" s="198"/>
      <c r="AJ197" s="60"/>
      <c r="AL197" s="4"/>
    </row>
    <row r="198" spans="1:38">
      <c r="A198" s="186"/>
      <c r="B198" s="5" t="s">
        <v>505</v>
      </c>
      <c r="C198" s="176">
        <v>27</v>
      </c>
      <c r="D198" s="176">
        <v>29</v>
      </c>
      <c r="E198" s="176">
        <v>23</v>
      </c>
      <c r="F198" s="176">
        <v>25</v>
      </c>
      <c r="G198" s="266">
        <f t="shared" si="43"/>
        <v>26</v>
      </c>
      <c r="H198" s="259"/>
      <c r="AD198" s="198"/>
      <c r="AE198" s="60"/>
      <c r="AI198" s="198"/>
      <c r="AJ198" s="60"/>
      <c r="AL198" s="4"/>
    </row>
    <row r="199" spans="1:38">
      <c r="A199" s="186"/>
      <c r="B199" s="5" t="s">
        <v>506</v>
      </c>
      <c r="C199" s="176">
        <v>21</v>
      </c>
      <c r="D199" s="176">
        <v>15</v>
      </c>
      <c r="E199" s="176">
        <v>26</v>
      </c>
      <c r="F199" s="176">
        <v>23</v>
      </c>
      <c r="G199" s="266">
        <f t="shared" si="43"/>
        <v>22</v>
      </c>
      <c r="H199" s="259"/>
      <c r="AD199" s="198"/>
      <c r="AE199" s="60"/>
      <c r="AI199" s="198"/>
      <c r="AJ199" s="60"/>
      <c r="AL199" s="4"/>
    </row>
    <row r="200" spans="1:38">
      <c r="A200" s="186"/>
      <c r="B200" s="5" t="s">
        <v>507</v>
      </c>
      <c r="C200" s="176">
        <v>10</v>
      </c>
      <c r="D200" s="176">
        <v>15</v>
      </c>
      <c r="E200" s="176">
        <v>26</v>
      </c>
      <c r="F200" s="176">
        <v>18</v>
      </c>
      <c r="G200" s="266">
        <f t="shared" si="43"/>
        <v>16.5</v>
      </c>
      <c r="H200" s="259"/>
      <c r="AD200" s="198"/>
      <c r="AE200" s="60"/>
      <c r="AI200" s="198"/>
      <c r="AJ200" s="60"/>
      <c r="AL200" s="4"/>
    </row>
    <row r="201" spans="1:38">
      <c r="A201" s="186"/>
      <c r="B201" s="5" t="s">
        <v>510</v>
      </c>
      <c r="C201" s="176">
        <v>15</v>
      </c>
      <c r="D201" s="176">
        <v>9</v>
      </c>
      <c r="E201" s="176">
        <v>13</v>
      </c>
      <c r="F201" s="176">
        <v>17</v>
      </c>
      <c r="G201" s="266">
        <f t="shared" si="43"/>
        <v>14</v>
      </c>
      <c r="H201" s="69"/>
      <c r="AD201" s="198"/>
      <c r="AE201" s="60"/>
      <c r="AI201" s="198"/>
      <c r="AJ201" s="60"/>
      <c r="AL201" s="4"/>
    </row>
    <row r="202" spans="1:38">
      <c r="A202" s="186"/>
      <c r="B202" s="5" t="s">
        <v>511</v>
      </c>
      <c r="C202" s="176">
        <v>13</v>
      </c>
      <c r="D202" s="176">
        <v>19</v>
      </c>
      <c r="E202" s="176">
        <v>22</v>
      </c>
      <c r="F202" s="176">
        <v>17</v>
      </c>
      <c r="G202" s="266">
        <f t="shared" si="43"/>
        <v>18</v>
      </c>
      <c r="H202" s="69"/>
      <c r="AD202" s="198"/>
      <c r="AE202" s="60"/>
      <c r="AI202" s="198"/>
      <c r="AJ202" s="60"/>
      <c r="AL202" s="4"/>
    </row>
    <row r="203" spans="1:38">
      <c r="A203" s="186"/>
      <c r="B203" s="5" t="s">
        <v>512</v>
      </c>
      <c r="C203" s="176">
        <v>16</v>
      </c>
      <c r="D203" s="176">
        <v>20</v>
      </c>
      <c r="E203" s="176">
        <v>23</v>
      </c>
      <c r="F203" s="176">
        <v>20</v>
      </c>
      <c r="G203" s="266">
        <f t="shared" si="43"/>
        <v>20</v>
      </c>
      <c r="H203" s="69"/>
      <c r="AD203" s="198"/>
      <c r="AE203" s="60"/>
      <c r="AI203" s="198"/>
      <c r="AJ203" s="60"/>
      <c r="AL203" s="4"/>
    </row>
    <row r="204" spans="1:38">
      <c r="A204" s="186"/>
      <c r="B204" s="5" t="s">
        <v>508</v>
      </c>
      <c r="C204" s="176">
        <v>37</v>
      </c>
      <c r="D204" s="176">
        <v>25</v>
      </c>
      <c r="E204" s="176">
        <v>31</v>
      </c>
      <c r="F204" s="176">
        <v>37</v>
      </c>
      <c r="G204" s="266">
        <f t="shared" si="43"/>
        <v>34</v>
      </c>
      <c r="H204" s="69"/>
      <c r="AD204" s="198"/>
      <c r="AE204" s="60"/>
      <c r="AI204" s="198"/>
      <c r="AJ204" s="60"/>
      <c r="AL204" s="4"/>
    </row>
    <row r="205" spans="1:38">
      <c r="A205" s="186"/>
      <c r="B205" s="5" t="s">
        <v>509</v>
      </c>
      <c r="C205" s="176">
        <v>11</v>
      </c>
      <c r="D205" s="176">
        <v>19</v>
      </c>
      <c r="E205" s="176">
        <v>28</v>
      </c>
      <c r="F205" s="176">
        <v>13</v>
      </c>
      <c r="G205" s="266">
        <f t="shared" si="43"/>
        <v>16</v>
      </c>
      <c r="H205" s="69"/>
      <c r="AD205" s="198"/>
      <c r="AE205" s="60"/>
      <c r="AI205" s="198"/>
      <c r="AJ205" s="60"/>
      <c r="AL205" s="4"/>
    </row>
    <row r="206" spans="1:38">
      <c r="H206" s="69"/>
      <c r="AD206" s="198"/>
      <c r="AE206" s="60"/>
      <c r="AI206" s="198"/>
      <c r="AJ206" s="60"/>
      <c r="AL206" s="4"/>
    </row>
    <row r="207" spans="1:38">
      <c r="A207" s="191" t="s">
        <v>521</v>
      </c>
      <c r="C207" s="174"/>
      <c r="D207" s="174"/>
      <c r="E207" s="174"/>
      <c r="F207" s="174"/>
      <c r="G207" s="174"/>
      <c r="H207" s="69"/>
      <c r="AD207" s="198"/>
      <c r="AE207" s="60"/>
      <c r="AI207" s="198"/>
      <c r="AJ207" s="60"/>
      <c r="AL207" s="4"/>
    </row>
    <row r="208" spans="1:38">
      <c r="H208" s="69"/>
      <c r="AD208" s="198"/>
      <c r="AE208" s="60"/>
      <c r="AI208" s="198"/>
      <c r="AJ208" s="60"/>
      <c r="AL208" s="4"/>
    </row>
    <row r="209" spans="1:38">
      <c r="A209" s="184" t="s">
        <v>1</v>
      </c>
      <c r="B209" s="5" t="s">
        <v>462</v>
      </c>
      <c r="C209" s="175">
        <v>254</v>
      </c>
      <c r="D209" s="175">
        <v>400</v>
      </c>
      <c r="E209" s="175">
        <v>400</v>
      </c>
      <c r="F209" s="175">
        <v>400</v>
      </c>
      <c r="G209" s="266">
        <f t="shared" ref="G209:G211" si="44">MEDIAN(C209:F209)</f>
        <v>400</v>
      </c>
      <c r="H209" s="69"/>
      <c r="AD209" s="198"/>
      <c r="AE209" s="60"/>
      <c r="AI209" s="198"/>
      <c r="AJ209" s="60"/>
      <c r="AL209" s="4"/>
    </row>
    <row r="210" spans="1:38">
      <c r="A210" s="186"/>
      <c r="B210" s="6" t="s">
        <v>464</v>
      </c>
      <c r="C210" s="176">
        <v>400</v>
      </c>
      <c r="D210" s="176">
        <v>400</v>
      </c>
      <c r="E210" s="176">
        <v>400</v>
      </c>
      <c r="F210" s="176">
        <v>400</v>
      </c>
      <c r="G210" s="266">
        <f t="shared" si="44"/>
        <v>400</v>
      </c>
      <c r="H210" s="69"/>
      <c r="AD210" s="198"/>
      <c r="AE210" s="60"/>
      <c r="AI210" s="198"/>
      <c r="AJ210" s="60"/>
      <c r="AL210" s="4"/>
    </row>
    <row r="211" spans="1:38">
      <c r="A211" s="186"/>
      <c r="B211" s="6" t="s">
        <v>466</v>
      </c>
      <c r="C211" s="176">
        <v>400</v>
      </c>
      <c r="D211" s="176">
        <v>400</v>
      </c>
      <c r="E211" s="176">
        <v>400</v>
      </c>
      <c r="F211" s="176">
        <v>400</v>
      </c>
      <c r="G211" s="266">
        <f t="shared" si="44"/>
        <v>400</v>
      </c>
      <c r="H211" s="259"/>
      <c r="AD211" s="198"/>
      <c r="AE211" s="60"/>
      <c r="AI211" s="198"/>
      <c r="AJ211" s="60"/>
      <c r="AL211" s="4"/>
    </row>
    <row r="212" spans="1:38">
      <c r="H212" s="69"/>
      <c r="AD212" s="198"/>
      <c r="AE212" s="60"/>
      <c r="AI212" s="198"/>
      <c r="AJ212" s="60"/>
    </row>
    <row r="213" spans="1:38">
      <c r="A213" s="184" t="s">
        <v>3</v>
      </c>
      <c r="B213" s="5" t="s">
        <v>467</v>
      </c>
      <c r="C213" s="175">
        <v>50</v>
      </c>
      <c r="D213" s="175">
        <v>48</v>
      </c>
      <c r="E213" s="175">
        <v>64</v>
      </c>
      <c r="F213" s="175">
        <v>63</v>
      </c>
      <c r="G213" s="266">
        <f t="shared" ref="G213:G219" si="45">MEDIAN(C213:F213)</f>
        <v>56.5</v>
      </c>
      <c r="H213" s="259"/>
      <c r="AD213" s="198"/>
      <c r="AE213" s="60"/>
      <c r="AI213" s="198"/>
      <c r="AJ213" s="60"/>
    </row>
    <row r="214" spans="1:38">
      <c r="A214" s="186"/>
      <c r="B214" s="5" t="s">
        <v>468</v>
      </c>
      <c r="C214" s="176">
        <v>15</v>
      </c>
      <c r="D214" s="176">
        <v>9</v>
      </c>
      <c r="E214" s="176">
        <v>9</v>
      </c>
      <c r="F214" s="176">
        <v>9</v>
      </c>
      <c r="G214" s="266">
        <f t="shared" si="45"/>
        <v>9</v>
      </c>
      <c r="H214" s="69"/>
      <c r="AD214" s="198"/>
      <c r="AE214" s="60"/>
      <c r="AI214" s="198"/>
      <c r="AJ214" s="60"/>
    </row>
    <row r="215" spans="1:38">
      <c r="A215" s="186"/>
      <c r="B215" s="5" t="s">
        <v>469</v>
      </c>
      <c r="C215" s="176">
        <v>18</v>
      </c>
      <c r="D215" s="176">
        <v>12</v>
      </c>
      <c r="E215" s="176">
        <v>11</v>
      </c>
      <c r="F215" s="176">
        <v>19</v>
      </c>
      <c r="G215" s="266">
        <f t="shared" si="45"/>
        <v>15</v>
      </c>
      <c r="H215" s="69"/>
      <c r="AD215" s="198"/>
      <c r="AE215" s="60"/>
      <c r="AI215" s="198"/>
      <c r="AJ215" s="60"/>
    </row>
    <row r="216" spans="1:38">
      <c r="A216" s="186"/>
      <c r="B216" s="5" t="s">
        <v>470</v>
      </c>
      <c r="C216" s="176">
        <v>38</v>
      </c>
      <c r="D216" s="176">
        <v>23</v>
      </c>
      <c r="E216" s="176">
        <v>41</v>
      </c>
      <c r="F216" s="176">
        <v>21</v>
      </c>
      <c r="G216" s="266">
        <f t="shared" si="45"/>
        <v>30.5</v>
      </c>
      <c r="H216" s="69"/>
      <c r="AD216" s="198"/>
      <c r="AE216" s="60"/>
      <c r="AI216" s="198"/>
      <c r="AJ216" s="60"/>
    </row>
    <row r="217" spans="1:38">
      <c r="A217" s="186"/>
      <c r="B217" s="5" t="s">
        <v>471</v>
      </c>
      <c r="C217" s="176">
        <v>25</v>
      </c>
      <c r="D217" s="176">
        <v>18</v>
      </c>
      <c r="E217" s="176">
        <v>16</v>
      </c>
      <c r="F217" s="176">
        <v>26</v>
      </c>
      <c r="G217" s="266">
        <f t="shared" si="45"/>
        <v>21.5</v>
      </c>
      <c r="H217" s="259"/>
      <c r="AD217" s="198"/>
      <c r="AE217" s="60"/>
      <c r="AI217" s="198"/>
      <c r="AJ217" s="60"/>
    </row>
    <row r="218" spans="1:38">
      <c r="A218" s="186"/>
      <c r="B218" s="5" t="s">
        <v>473</v>
      </c>
      <c r="C218" s="176">
        <v>48</v>
      </c>
      <c r="D218" s="176">
        <v>44</v>
      </c>
      <c r="E218" s="176">
        <v>43</v>
      </c>
      <c r="F218" s="176">
        <v>19</v>
      </c>
      <c r="G218" s="266">
        <f t="shared" si="45"/>
        <v>43.5</v>
      </c>
      <c r="H218" s="69"/>
      <c r="AD218" s="198"/>
      <c r="AE218" s="60"/>
      <c r="AI218" s="198"/>
      <c r="AJ218" s="60"/>
    </row>
    <row r="219" spans="1:38">
      <c r="A219" s="186"/>
      <c r="B219" s="5" t="s">
        <v>474</v>
      </c>
      <c r="C219" s="176">
        <v>12</v>
      </c>
      <c r="D219" s="176">
        <v>20</v>
      </c>
      <c r="E219" s="176">
        <v>20</v>
      </c>
      <c r="F219" s="176">
        <v>20</v>
      </c>
      <c r="G219" s="266">
        <f t="shared" si="45"/>
        <v>20</v>
      </c>
      <c r="H219" s="69"/>
      <c r="AD219" s="198"/>
      <c r="AE219" s="60"/>
      <c r="AI219" s="198"/>
      <c r="AJ219" s="60"/>
    </row>
    <row r="220" spans="1:38">
      <c r="H220" s="69"/>
      <c r="AD220" s="198"/>
      <c r="AE220" s="60"/>
      <c r="AI220" s="198"/>
      <c r="AJ220" s="60"/>
    </row>
    <row r="221" spans="1:38">
      <c r="A221" s="184" t="s">
        <v>5</v>
      </c>
      <c r="B221" s="5" t="s">
        <v>475</v>
      </c>
      <c r="C221" s="175">
        <v>48</v>
      </c>
      <c r="D221" s="175">
        <v>33</v>
      </c>
      <c r="E221" s="175">
        <v>44</v>
      </c>
      <c r="F221" s="175">
        <v>25</v>
      </c>
      <c r="G221" s="266">
        <f t="shared" ref="G221:G227" si="46">MEDIAN(C221:F221)</f>
        <v>38.5</v>
      </c>
      <c r="H221" s="69"/>
      <c r="AD221" s="198"/>
      <c r="AE221" s="60"/>
      <c r="AI221" s="198"/>
      <c r="AJ221" s="60"/>
    </row>
    <row r="222" spans="1:38">
      <c r="A222" s="184"/>
      <c r="B222" s="5" t="s">
        <v>476</v>
      </c>
      <c r="C222" s="175">
        <v>98</v>
      </c>
      <c r="D222" s="175">
        <v>58</v>
      </c>
      <c r="E222" s="175">
        <v>75</v>
      </c>
      <c r="F222" s="175">
        <v>21</v>
      </c>
      <c r="G222" s="266">
        <f t="shared" si="46"/>
        <v>66.5</v>
      </c>
      <c r="H222" s="69"/>
      <c r="AD222" s="198"/>
      <c r="AE222" s="60"/>
      <c r="AI222" s="198"/>
      <c r="AJ222" s="60"/>
    </row>
    <row r="223" spans="1:38">
      <c r="A223" s="186"/>
      <c r="B223" s="5" t="s">
        <v>479</v>
      </c>
      <c r="C223" s="176">
        <v>22</v>
      </c>
      <c r="D223" s="176">
        <v>13</v>
      </c>
      <c r="E223" s="176">
        <v>11</v>
      </c>
      <c r="F223" s="176">
        <v>24</v>
      </c>
      <c r="G223" s="266">
        <f t="shared" si="46"/>
        <v>17.5</v>
      </c>
      <c r="H223" s="69"/>
      <c r="AD223" s="198"/>
      <c r="AE223" s="60"/>
      <c r="AI223" s="198"/>
      <c r="AJ223" s="60"/>
    </row>
    <row r="224" spans="1:38">
      <c r="A224" s="186"/>
      <c r="B224" s="5" t="s">
        <v>480</v>
      </c>
      <c r="C224" s="176">
        <v>12</v>
      </c>
      <c r="D224" s="176">
        <v>30</v>
      </c>
      <c r="E224" s="176">
        <v>13</v>
      </c>
      <c r="F224" s="176">
        <v>20</v>
      </c>
      <c r="G224" s="266">
        <f t="shared" si="46"/>
        <v>16.5</v>
      </c>
      <c r="H224" s="69"/>
      <c r="AD224" s="198"/>
      <c r="AE224" s="60"/>
      <c r="AI224" s="198"/>
      <c r="AJ224" s="60"/>
    </row>
    <row r="225" spans="1:36">
      <c r="A225" s="186"/>
      <c r="B225" s="5" t="s">
        <v>481</v>
      </c>
      <c r="C225" s="176">
        <v>19</v>
      </c>
      <c r="D225" s="176">
        <v>21</v>
      </c>
      <c r="E225" s="176">
        <v>15</v>
      </c>
      <c r="F225" s="176">
        <v>25</v>
      </c>
      <c r="G225" s="266">
        <f t="shared" si="46"/>
        <v>20</v>
      </c>
      <c r="H225" s="259"/>
      <c r="AD225" s="198"/>
      <c r="AE225" s="60"/>
      <c r="AI225" s="198"/>
      <c r="AJ225" s="60"/>
    </row>
    <row r="226" spans="1:36">
      <c r="A226" s="186"/>
      <c r="B226" s="5" t="s">
        <v>477</v>
      </c>
      <c r="C226" s="176">
        <v>14</v>
      </c>
      <c r="D226" s="176">
        <v>29</v>
      </c>
      <c r="E226" s="176">
        <v>28</v>
      </c>
      <c r="F226" s="176">
        <v>37</v>
      </c>
      <c r="G226" s="266">
        <f t="shared" si="46"/>
        <v>28.5</v>
      </c>
      <c r="H226" s="259"/>
      <c r="AD226" s="198"/>
      <c r="AE226" s="60"/>
      <c r="AI226" s="198"/>
      <c r="AJ226" s="60"/>
    </row>
    <row r="227" spans="1:36">
      <c r="A227" s="186"/>
      <c r="B227" s="5" t="s">
        <v>478</v>
      </c>
      <c r="C227" s="176">
        <v>23</v>
      </c>
      <c r="D227" s="176">
        <v>33</v>
      </c>
      <c r="E227" s="176">
        <v>20</v>
      </c>
      <c r="F227" s="176">
        <v>30</v>
      </c>
      <c r="G227" s="266">
        <f t="shared" si="46"/>
        <v>26.5</v>
      </c>
      <c r="H227" s="69"/>
      <c r="AD227" s="198"/>
      <c r="AE227" s="60"/>
      <c r="AI227" s="198"/>
      <c r="AJ227" s="60"/>
    </row>
    <row r="228" spans="1:36">
      <c r="H228" s="69"/>
      <c r="AD228" s="198"/>
      <c r="AE228" s="60"/>
      <c r="AI228" s="198"/>
      <c r="AJ228" s="60"/>
    </row>
    <row r="229" spans="1:36">
      <c r="A229" s="184" t="s">
        <v>7</v>
      </c>
      <c r="B229" s="5" t="s">
        <v>482</v>
      </c>
      <c r="C229" s="175">
        <v>32</v>
      </c>
      <c r="D229" s="175">
        <v>67</v>
      </c>
      <c r="E229" s="175">
        <v>45</v>
      </c>
      <c r="F229" s="175">
        <v>19</v>
      </c>
      <c r="G229" s="266">
        <f t="shared" ref="G229:G240" si="47">MEDIAN(C229:F229)</f>
        <v>38.5</v>
      </c>
      <c r="H229" s="69"/>
      <c r="AD229" s="198"/>
      <c r="AE229" s="60"/>
      <c r="AI229" s="198"/>
      <c r="AJ229" s="60"/>
    </row>
    <row r="230" spans="1:36">
      <c r="A230" s="184"/>
      <c r="B230" s="5" t="s">
        <v>483</v>
      </c>
      <c r="C230" s="175">
        <v>32</v>
      </c>
      <c r="D230" s="175">
        <v>58</v>
      </c>
      <c r="E230" s="175">
        <v>45</v>
      </c>
      <c r="F230" s="175">
        <v>51</v>
      </c>
      <c r="G230" s="266">
        <f t="shared" si="47"/>
        <v>48</v>
      </c>
      <c r="H230" s="69"/>
      <c r="AD230" s="198"/>
      <c r="AE230" s="60"/>
      <c r="AI230" s="198"/>
      <c r="AJ230" s="60"/>
    </row>
    <row r="231" spans="1:36">
      <c r="A231" s="184"/>
      <c r="B231" s="5" t="s">
        <v>484</v>
      </c>
      <c r="C231" s="175">
        <v>58</v>
      </c>
      <c r="D231" s="175">
        <v>66</v>
      </c>
      <c r="E231" s="175">
        <v>162</v>
      </c>
      <c r="F231" s="175">
        <v>59</v>
      </c>
      <c r="G231" s="266">
        <f t="shared" si="47"/>
        <v>62.5</v>
      </c>
      <c r="H231" s="69"/>
      <c r="AD231" s="198"/>
      <c r="AE231" s="60"/>
      <c r="AI231" s="198"/>
      <c r="AJ231" s="60"/>
    </row>
    <row r="232" spans="1:36">
      <c r="A232" s="184"/>
      <c r="B232" s="5" t="s">
        <v>485</v>
      </c>
      <c r="C232" s="175">
        <v>82</v>
      </c>
      <c r="D232" s="175">
        <v>86</v>
      </c>
      <c r="E232" s="175">
        <v>73</v>
      </c>
      <c r="F232" s="175">
        <v>60</v>
      </c>
      <c r="G232" s="266">
        <f t="shared" si="47"/>
        <v>77.5</v>
      </c>
      <c r="H232" s="69"/>
      <c r="AD232" s="198"/>
      <c r="AE232" s="60"/>
      <c r="AI232" s="198"/>
      <c r="AJ232" s="60"/>
    </row>
    <row r="233" spans="1:36">
      <c r="A233" s="184"/>
      <c r="B233" s="5" t="s">
        <v>487</v>
      </c>
      <c r="C233" s="175">
        <v>56</v>
      </c>
      <c r="D233" s="175">
        <v>45</v>
      </c>
      <c r="E233" s="175">
        <v>24</v>
      </c>
      <c r="F233" s="175">
        <v>23</v>
      </c>
      <c r="G233" s="266">
        <f t="shared" si="47"/>
        <v>34.5</v>
      </c>
      <c r="H233" s="259"/>
      <c r="AD233" s="198"/>
      <c r="AE233" s="60"/>
      <c r="AI233" s="198"/>
      <c r="AJ233" s="60"/>
    </row>
    <row r="234" spans="1:36">
      <c r="A234" s="184"/>
      <c r="B234" s="5" t="s">
        <v>488</v>
      </c>
      <c r="C234" s="175">
        <v>26</v>
      </c>
      <c r="D234" s="175">
        <v>26</v>
      </c>
      <c r="E234" s="175">
        <v>23</v>
      </c>
      <c r="F234" s="175">
        <v>23</v>
      </c>
      <c r="G234" s="266">
        <f t="shared" si="47"/>
        <v>24.5</v>
      </c>
      <c r="H234" s="259"/>
      <c r="AD234" s="198"/>
      <c r="AE234" s="60"/>
      <c r="AI234" s="198"/>
      <c r="AJ234" s="60"/>
    </row>
    <row r="235" spans="1:36">
      <c r="A235" s="184"/>
      <c r="B235" s="5" t="s">
        <v>489</v>
      </c>
      <c r="C235" s="175">
        <v>37</v>
      </c>
      <c r="D235" s="175">
        <v>58</v>
      </c>
      <c r="E235" s="175">
        <v>45</v>
      </c>
      <c r="F235" s="175">
        <v>47</v>
      </c>
      <c r="G235" s="266">
        <f t="shared" si="47"/>
        <v>46</v>
      </c>
      <c r="H235" s="259"/>
      <c r="AD235" s="198"/>
      <c r="AE235" s="60"/>
      <c r="AI235" s="198"/>
      <c r="AJ235" s="60"/>
    </row>
    <row r="236" spans="1:36">
      <c r="A236" s="184"/>
      <c r="B236" s="5" t="s">
        <v>490</v>
      </c>
      <c r="C236" s="175">
        <v>52</v>
      </c>
      <c r="D236" s="175">
        <v>63</v>
      </c>
      <c r="E236" s="175">
        <v>75</v>
      </c>
      <c r="F236" s="175">
        <v>54</v>
      </c>
      <c r="G236" s="266">
        <f t="shared" si="47"/>
        <v>58.5</v>
      </c>
      <c r="H236" s="259"/>
      <c r="AD236" s="198"/>
      <c r="AE236" s="60"/>
      <c r="AI236" s="198"/>
      <c r="AJ236" s="60"/>
    </row>
    <row r="237" spans="1:36">
      <c r="A237" s="184"/>
      <c r="B237" s="5" t="s">
        <v>492</v>
      </c>
      <c r="C237" s="175">
        <v>12</v>
      </c>
      <c r="D237" s="175">
        <v>13</v>
      </c>
      <c r="E237" s="175">
        <v>22</v>
      </c>
      <c r="F237" s="175">
        <v>27</v>
      </c>
      <c r="G237" s="266">
        <f t="shared" si="47"/>
        <v>17.5</v>
      </c>
      <c r="H237" s="259"/>
      <c r="AD237" s="198"/>
      <c r="AE237" s="60"/>
      <c r="AI237" s="198"/>
      <c r="AJ237" s="60"/>
    </row>
    <row r="238" spans="1:36">
      <c r="A238" s="184"/>
      <c r="B238" s="6" t="s">
        <v>494</v>
      </c>
      <c r="C238" s="176">
        <v>55</v>
      </c>
      <c r="D238" s="176">
        <v>50</v>
      </c>
      <c r="E238" s="176">
        <v>63</v>
      </c>
      <c r="F238" s="176">
        <v>51</v>
      </c>
      <c r="G238" s="266">
        <f t="shared" si="47"/>
        <v>53</v>
      </c>
      <c r="H238" s="259"/>
      <c r="AD238" s="198"/>
      <c r="AE238" s="60"/>
      <c r="AI238" s="198"/>
      <c r="AJ238" s="60"/>
    </row>
    <row r="239" spans="1:36">
      <c r="A239" s="184"/>
      <c r="B239" s="6" t="s">
        <v>496</v>
      </c>
      <c r="C239" s="176">
        <v>38</v>
      </c>
      <c r="D239" s="176">
        <v>30</v>
      </c>
      <c r="E239" s="176">
        <v>34</v>
      </c>
      <c r="F239" s="176">
        <v>58</v>
      </c>
      <c r="G239" s="266">
        <f t="shared" si="47"/>
        <v>36</v>
      </c>
      <c r="H239" s="259"/>
      <c r="AD239" s="198"/>
      <c r="AE239" s="60"/>
      <c r="AI239" s="198"/>
      <c r="AJ239" s="60"/>
    </row>
    <row r="240" spans="1:36">
      <c r="A240" s="184"/>
      <c r="B240" s="6" t="s">
        <v>498</v>
      </c>
      <c r="C240" s="176">
        <v>46</v>
      </c>
      <c r="D240" s="176">
        <v>28</v>
      </c>
      <c r="E240" s="176">
        <v>32</v>
      </c>
      <c r="F240" s="176">
        <v>22</v>
      </c>
      <c r="G240" s="266">
        <f t="shared" si="47"/>
        <v>30</v>
      </c>
      <c r="H240" s="259"/>
      <c r="AD240" s="198"/>
      <c r="AE240" s="60"/>
      <c r="AI240" s="198"/>
      <c r="AJ240" s="60"/>
    </row>
    <row r="241" spans="1:36">
      <c r="H241" s="259"/>
      <c r="AD241" s="198"/>
      <c r="AE241" s="60"/>
      <c r="AI241" s="198"/>
      <c r="AJ241" s="60"/>
    </row>
    <row r="242" spans="1:36">
      <c r="A242" s="184" t="s">
        <v>9</v>
      </c>
      <c r="B242" s="5" t="s">
        <v>518</v>
      </c>
      <c r="C242" s="175">
        <v>64</v>
      </c>
      <c r="D242" s="175">
        <v>53</v>
      </c>
      <c r="E242" s="175">
        <v>35</v>
      </c>
      <c r="F242" s="175">
        <v>21</v>
      </c>
      <c r="G242" s="266">
        <f t="shared" ref="G242:G255" si="48">MEDIAN(C242:F242)</f>
        <v>44</v>
      </c>
      <c r="H242" s="259"/>
      <c r="AD242" s="198"/>
      <c r="AE242" s="60"/>
      <c r="AI242" s="198"/>
      <c r="AJ242" s="60"/>
    </row>
    <row r="243" spans="1:36">
      <c r="A243" s="184"/>
      <c r="B243" s="5" t="s">
        <v>516</v>
      </c>
      <c r="C243" s="175">
        <v>66</v>
      </c>
      <c r="D243" s="175">
        <v>34</v>
      </c>
      <c r="E243" s="175">
        <v>37</v>
      </c>
      <c r="F243" s="175">
        <v>50</v>
      </c>
      <c r="G243" s="266">
        <f t="shared" si="48"/>
        <v>43.5</v>
      </c>
      <c r="H243" s="259"/>
      <c r="AD243" s="198"/>
      <c r="AE243" s="60"/>
      <c r="AI243" s="198"/>
      <c r="AJ243" s="60"/>
    </row>
    <row r="244" spans="1:36">
      <c r="A244" s="184"/>
      <c r="B244" s="5" t="s">
        <v>501</v>
      </c>
      <c r="C244" s="175">
        <v>68</v>
      </c>
      <c r="D244" s="175">
        <v>24</v>
      </c>
      <c r="E244" s="175">
        <v>48</v>
      </c>
      <c r="F244" s="175">
        <v>47</v>
      </c>
      <c r="G244" s="266">
        <f t="shared" si="48"/>
        <v>47.5</v>
      </c>
      <c r="H244" s="259"/>
      <c r="AD244" s="198"/>
      <c r="AE244" s="60"/>
      <c r="AI244" s="198"/>
      <c r="AJ244" s="60"/>
    </row>
    <row r="245" spans="1:36">
      <c r="A245" s="184"/>
      <c r="B245" s="5" t="s">
        <v>517</v>
      </c>
      <c r="C245" s="175">
        <v>79</v>
      </c>
      <c r="D245" s="175">
        <v>41</v>
      </c>
      <c r="E245" s="175">
        <v>31</v>
      </c>
      <c r="F245" s="175">
        <v>71</v>
      </c>
      <c r="G245" s="266">
        <f t="shared" si="48"/>
        <v>56</v>
      </c>
      <c r="H245" s="69"/>
      <c r="AD245" s="198"/>
      <c r="AE245" s="60"/>
      <c r="AI245" s="198"/>
      <c r="AJ245" s="60"/>
    </row>
    <row r="246" spans="1:36">
      <c r="A246" s="184"/>
      <c r="B246" s="5" t="s">
        <v>503</v>
      </c>
      <c r="C246" s="175">
        <v>27</v>
      </c>
      <c r="D246" s="175">
        <v>37</v>
      </c>
      <c r="E246" s="175">
        <v>48</v>
      </c>
      <c r="F246" s="175">
        <v>29</v>
      </c>
      <c r="G246" s="266">
        <f t="shared" si="48"/>
        <v>33</v>
      </c>
      <c r="H246" s="259"/>
      <c r="AD246" s="198"/>
      <c r="AE246" s="60"/>
      <c r="AI246" s="198"/>
      <c r="AJ246" s="60"/>
    </row>
    <row r="247" spans="1:36">
      <c r="A247" s="186"/>
      <c r="B247" s="5" t="s">
        <v>504</v>
      </c>
      <c r="C247" s="176">
        <v>31</v>
      </c>
      <c r="D247" s="176">
        <v>31</v>
      </c>
      <c r="E247" s="176">
        <v>31</v>
      </c>
      <c r="F247" s="176">
        <v>35</v>
      </c>
      <c r="G247" s="266">
        <f t="shared" si="48"/>
        <v>31</v>
      </c>
      <c r="H247" s="259"/>
      <c r="AD247" s="198"/>
      <c r="AE247" s="60"/>
      <c r="AI247" s="198"/>
      <c r="AJ247" s="60"/>
    </row>
    <row r="248" spans="1:36">
      <c r="A248" s="186"/>
      <c r="B248" s="5" t="s">
        <v>505</v>
      </c>
      <c r="C248" s="176">
        <v>28</v>
      </c>
      <c r="D248" s="176">
        <v>29</v>
      </c>
      <c r="E248" s="176">
        <v>33</v>
      </c>
      <c r="F248" s="176">
        <v>34</v>
      </c>
      <c r="G248" s="266">
        <f t="shared" si="48"/>
        <v>31</v>
      </c>
      <c r="H248" s="259"/>
      <c r="AD248" s="198"/>
      <c r="AE248" s="60"/>
      <c r="AI248" s="198"/>
      <c r="AJ248" s="60"/>
    </row>
    <row r="249" spans="1:36">
      <c r="A249" s="186"/>
      <c r="B249" s="5" t="s">
        <v>506</v>
      </c>
      <c r="C249" s="176">
        <v>21</v>
      </c>
      <c r="D249" s="176">
        <v>14</v>
      </c>
      <c r="E249" s="176">
        <v>13</v>
      </c>
      <c r="F249" s="176">
        <v>14</v>
      </c>
      <c r="G249" s="266">
        <f t="shared" si="48"/>
        <v>14</v>
      </c>
      <c r="H249" s="259"/>
      <c r="AD249" s="198"/>
      <c r="AE249" s="60"/>
      <c r="AI249" s="198"/>
      <c r="AJ249" s="60"/>
    </row>
    <row r="250" spans="1:36">
      <c r="A250" s="186"/>
      <c r="B250" s="5" t="s">
        <v>507</v>
      </c>
      <c r="C250" s="176">
        <v>12</v>
      </c>
      <c r="D250" s="176">
        <v>19</v>
      </c>
      <c r="E250" s="176">
        <v>22</v>
      </c>
      <c r="F250" s="176">
        <v>18</v>
      </c>
      <c r="G250" s="266">
        <f t="shared" si="48"/>
        <v>18.5</v>
      </c>
      <c r="H250" s="259"/>
      <c r="AD250" s="198"/>
      <c r="AE250" s="60"/>
      <c r="AI250" s="198"/>
      <c r="AJ250" s="60"/>
    </row>
    <row r="251" spans="1:36">
      <c r="A251" s="186"/>
      <c r="B251" s="5" t="s">
        <v>510</v>
      </c>
      <c r="C251" s="176">
        <v>16</v>
      </c>
      <c r="D251" s="176">
        <v>18</v>
      </c>
      <c r="E251" s="176">
        <v>16</v>
      </c>
      <c r="F251" s="176">
        <v>23</v>
      </c>
      <c r="G251" s="266">
        <f t="shared" si="48"/>
        <v>17</v>
      </c>
      <c r="H251" s="69"/>
      <c r="AD251" s="198"/>
      <c r="AE251" s="60"/>
      <c r="AI251" s="198"/>
      <c r="AJ251" s="60"/>
    </row>
    <row r="252" spans="1:36">
      <c r="A252" s="186"/>
      <c r="B252" s="5" t="s">
        <v>511</v>
      </c>
      <c r="C252" s="176">
        <v>25</v>
      </c>
      <c r="D252" s="176">
        <v>18</v>
      </c>
      <c r="E252" s="176">
        <v>17</v>
      </c>
      <c r="F252" s="176">
        <v>27</v>
      </c>
      <c r="G252" s="266">
        <f t="shared" si="48"/>
        <v>21.5</v>
      </c>
      <c r="H252" s="69"/>
      <c r="AD252" s="198"/>
      <c r="AE252" s="60"/>
      <c r="AI252" s="198"/>
      <c r="AJ252" s="60"/>
    </row>
    <row r="253" spans="1:36">
      <c r="A253" s="186"/>
      <c r="B253" s="5" t="s">
        <v>512</v>
      </c>
      <c r="C253" s="176">
        <v>15</v>
      </c>
      <c r="D253" s="176">
        <v>21</v>
      </c>
      <c r="E253" s="176">
        <v>14</v>
      </c>
      <c r="F253" s="176">
        <v>20</v>
      </c>
      <c r="G253" s="266">
        <f t="shared" si="48"/>
        <v>17.5</v>
      </c>
      <c r="H253" s="69"/>
      <c r="AD253" s="198"/>
      <c r="AE253" s="60"/>
      <c r="AI253" s="198"/>
      <c r="AJ253" s="60"/>
    </row>
    <row r="254" spans="1:36">
      <c r="A254" s="186"/>
      <c r="B254" s="5" t="s">
        <v>508</v>
      </c>
      <c r="C254" s="176">
        <v>40</v>
      </c>
      <c r="D254" s="176">
        <v>32</v>
      </c>
      <c r="E254" s="176">
        <v>35</v>
      </c>
      <c r="F254" s="176">
        <v>28</v>
      </c>
      <c r="G254" s="266">
        <f t="shared" si="48"/>
        <v>33.5</v>
      </c>
      <c r="H254" s="69"/>
      <c r="AD254" s="198"/>
      <c r="AE254" s="60"/>
      <c r="AI254" s="198"/>
      <c r="AJ254" s="60"/>
    </row>
    <row r="255" spans="1:36">
      <c r="A255" s="186"/>
      <c r="B255" s="5" t="s">
        <v>509</v>
      </c>
      <c r="C255" s="176">
        <v>17</v>
      </c>
      <c r="D255" s="176">
        <v>30</v>
      </c>
      <c r="E255" s="176">
        <v>25</v>
      </c>
      <c r="F255" s="176">
        <v>24</v>
      </c>
      <c r="G255" s="266">
        <f t="shared" si="48"/>
        <v>24.5</v>
      </c>
      <c r="H255" s="69"/>
      <c r="AD255" s="198"/>
      <c r="AE255" s="60"/>
      <c r="AI255" s="198"/>
      <c r="AJ255" s="60"/>
    </row>
    <row r="256" spans="1:36">
      <c r="H256" s="69"/>
      <c r="AD256" s="198"/>
      <c r="AE256" s="60"/>
      <c r="AI256" s="198"/>
      <c r="AJ256" s="60"/>
    </row>
    <row r="257" spans="1:36">
      <c r="A257" s="191" t="s">
        <v>522</v>
      </c>
      <c r="C257" s="174"/>
      <c r="D257" s="174"/>
      <c r="E257" s="174"/>
      <c r="F257" s="174"/>
      <c r="G257" s="174"/>
      <c r="H257" s="69"/>
      <c r="AD257" s="198"/>
      <c r="AE257" s="60"/>
      <c r="AI257" s="198"/>
      <c r="AJ257" s="60"/>
    </row>
    <row r="258" spans="1:36">
      <c r="A258" s="184" t="s">
        <v>1</v>
      </c>
      <c r="B258" s="181" t="s">
        <v>462</v>
      </c>
      <c r="C258" s="175">
        <v>400</v>
      </c>
      <c r="D258" s="175">
        <v>400</v>
      </c>
      <c r="E258" s="175">
        <v>350</v>
      </c>
      <c r="F258" s="175">
        <v>400</v>
      </c>
      <c r="G258" s="266">
        <f t="shared" ref="G258:G260" si="49">MEDIAN(C258:F258)</f>
        <v>400</v>
      </c>
      <c r="H258" s="69"/>
      <c r="AD258" s="198"/>
      <c r="AE258" s="60"/>
      <c r="AI258" s="198"/>
      <c r="AJ258" s="60"/>
    </row>
    <row r="259" spans="1:36">
      <c r="A259" s="186"/>
      <c r="B259" s="6" t="s">
        <v>464</v>
      </c>
      <c r="C259" s="176">
        <v>400</v>
      </c>
      <c r="D259" s="176">
        <v>400</v>
      </c>
      <c r="E259" s="176">
        <v>400</v>
      </c>
      <c r="F259" s="176">
        <v>400</v>
      </c>
      <c r="G259" s="266">
        <f t="shared" si="49"/>
        <v>400</v>
      </c>
      <c r="H259" s="69"/>
      <c r="AD259" s="198"/>
      <c r="AE259" s="60"/>
      <c r="AI259" s="198"/>
      <c r="AJ259" s="60"/>
    </row>
    <row r="260" spans="1:36">
      <c r="A260" s="186"/>
      <c r="B260" s="6" t="s">
        <v>466</v>
      </c>
      <c r="C260" s="176">
        <v>400</v>
      </c>
      <c r="D260" s="176">
        <v>400</v>
      </c>
      <c r="E260" s="176">
        <v>400</v>
      </c>
      <c r="F260" s="176">
        <v>400</v>
      </c>
      <c r="G260" s="266">
        <f t="shared" si="49"/>
        <v>400</v>
      </c>
      <c r="H260" s="69"/>
      <c r="AD260" s="198"/>
      <c r="AE260" s="60"/>
      <c r="AI260" s="198"/>
      <c r="AJ260" s="60"/>
    </row>
    <row r="261" spans="1:36">
      <c r="H261" s="259"/>
      <c r="AD261" s="198"/>
      <c r="AE261" s="60"/>
      <c r="AI261" s="198"/>
      <c r="AJ261" s="60"/>
    </row>
    <row r="262" spans="1:36">
      <c r="A262" s="184" t="s">
        <v>3</v>
      </c>
      <c r="B262" s="5" t="s">
        <v>467</v>
      </c>
      <c r="C262" s="175">
        <v>50</v>
      </c>
      <c r="D262" s="175">
        <v>48</v>
      </c>
      <c r="E262" s="175">
        <v>64</v>
      </c>
      <c r="F262" s="175">
        <v>63</v>
      </c>
      <c r="G262" s="266">
        <f t="shared" ref="G262:G268" si="50">MEDIAN(C262:F262)</f>
        <v>56.5</v>
      </c>
      <c r="H262" s="259"/>
      <c r="AD262" s="198"/>
      <c r="AE262" s="60"/>
      <c r="AI262" s="198"/>
      <c r="AJ262" s="60"/>
    </row>
    <row r="263" spans="1:36">
      <c r="A263" s="186"/>
      <c r="B263" s="5" t="s">
        <v>468</v>
      </c>
      <c r="C263" s="176">
        <v>7</v>
      </c>
      <c r="D263" s="176">
        <v>8</v>
      </c>
      <c r="E263" s="176">
        <v>8</v>
      </c>
      <c r="F263" s="176">
        <v>4</v>
      </c>
      <c r="G263" s="266">
        <f t="shared" si="50"/>
        <v>7.5</v>
      </c>
      <c r="H263" s="69"/>
      <c r="AD263" s="198"/>
      <c r="AE263" s="60"/>
      <c r="AI263" s="198"/>
      <c r="AJ263" s="60"/>
    </row>
    <row r="264" spans="1:36">
      <c r="A264" s="186"/>
      <c r="B264" s="5" t="s">
        <v>469</v>
      </c>
      <c r="C264" s="176">
        <v>13</v>
      </c>
      <c r="D264" s="176">
        <v>24</v>
      </c>
      <c r="E264" s="176">
        <v>21</v>
      </c>
      <c r="F264" s="176">
        <v>6</v>
      </c>
      <c r="G264" s="266">
        <f t="shared" si="50"/>
        <v>17</v>
      </c>
      <c r="H264" s="69"/>
      <c r="AD264" s="198"/>
      <c r="AE264" s="60"/>
      <c r="AI264" s="198"/>
      <c r="AJ264" s="60"/>
    </row>
    <row r="265" spans="1:36">
      <c r="A265" s="186"/>
      <c r="B265" s="5" t="s">
        <v>470</v>
      </c>
      <c r="C265" s="176">
        <v>35</v>
      </c>
      <c r="D265" s="176">
        <v>29</v>
      </c>
      <c r="E265" s="176">
        <v>35</v>
      </c>
      <c r="F265" s="176">
        <v>29</v>
      </c>
      <c r="G265" s="266">
        <f t="shared" si="50"/>
        <v>32</v>
      </c>
      <c r="H265" s="69"/>
      <c r="AD265" s="198"/>
      <c r="AE265" s="60"/>
      <c r="AI265" s="198"/>
      <c r="AJ265" s="60"/>
    </row>
    <row r="266" spans="1:36">
      <c r="A266" s="186"/>
      <c r="B266" s="5" t="s">
        <v>471</v>
      </c>
      <c r="C266" s="176">
        <v>19</v>
      </c>
      <c r="D266" s="176">
        <v>21</v>
      </c>
      <c r="E266" s="176">
        <v>18</v>
      </c>
      <c r="F266" s="176">
        <v>14</v>
      </c>
      <c r="G266" s="266">
        <f t="shared" si="50"/>
        <v>18.5</v>
      </c>
      <c r="H266" s="259"/>
      <c r="AD266" s="198"/>
      <c r="AE266" s="60"/>
      <c r="AI266" s="198"/>
      <c r="AJ266" s="60"/>
    </row>
    <row r="267" spans="1:36">
      <c r="A267" s="186"/>
      <c r="B267" s="5" t="s">
        <v>473</v>
      </c>
      <c r="C267" s="176">
        <v>29</v>
      </c>
      <c r="D267" s="176">
        <v>28</v>
      </c>
      <c r="E267" s="176">
        <v>32</v>
      </c>
      <c r="F267" s="176">
        <v>36</v>
      </c>
      <c r="G267" s="266">
        <f t="shared" si="50"/>
        <v>30.5</v>
      </c>
      <c r="H267" s="69"/>
      <c r="AD267" s="198"/>
      <c r="AE267" s="60"/>
      <c r="AI267" s="198"/>
      <c r="AJ267" s="60"/>
    </row>
    <row r="268" spans="1:36">
      <c r="A268" s="186"/>
      <c r="B268" s="5" t="s">
        <v>474</v>
      </c>
      <c r="C268" s="176">
        <v>22</v>
      </c>
      <c r="D268" s="176">
        <v>14</v>
      </c>
      <c r="E268" s="176">
        <v>18</v>
      </c>
      <c r="F268" s="176">
        <v>15</v>
      </c>
      <c r="G268" s="266">
        <f t="shared" si="50"/>
        <v>16.5</v>
      </c>
      <c r="H268" s="69"/>
      <c r="AD268" s="198"/>
      <c r="AE268" s="60"/>
      <c r="AI268" s="198"/>
      <c r="AJ268" s="60"/>
    </row>
    <row r="269" spans="1:36">
      <c r="H269" s="69"/>
      <c r="AD269" s="198"/>
      <c r="AE269" s="60"/>
      <c r="AI269" s="198"/>
      <c r="AJ269" s="60"/>
    </row>
    <row r="270" spans="1:36">
      <c r="A270" s="184" t="s">
        <v>5</v>
      </c>
      <c r="B270" s="5" t="s">
        <v>475</v>
      </c>
      <c r="C270" s="175">
        <v>42</v>
      </c>
      <c r="D270" s="175">
        <v>44</v>
      </c>
      <c r="E270" s="175">
        <v>51</v>
      </c>
      <c r="F270" s="175">
        <v>62</v>
      </c>
      <c r="G270" s="266">
        <f t="shared" ref="G270:G276" si="51">MEDIAN(C270:F270)</f>
        <v>47.5</v>
      </c>
      <c r="H270" s="69"/>
      <c r="AD270" s="198"/>
      <c r="AE270" s="60"/>
      <c r="AI270" s="198"/>
      <c r="AJ270" s="60"/>
    </row>
    <row r="271" spans="1:36">
      <c r="A271" s="184"/>
      <c r="B271" s="5" t="s">
        <v>476</v>
      </c>
      <c r="C271" s="175">
        <v>58</v>
      </c>
      <c r="D271" s="175">
        <v>61</v>
      </c>
      <c r="E271" s="175">
        <v>55</v>
      </c>
      <c r="F271" s="175">
        <v>40</v>
      </c>
      <c r="G271" s="266">
        <f t="shared" si="51"/>
        <v>56.5</v>
      </c>
      <c r="H271" s="69"/>
      <c r="AD271" s="198"/>
      <c r="AE271" s="60"/>
      <c r="AI271" s="198"/>
      <c r="AJ271" s="60"/>
    </row>
    <row r="272" spans="1:36">
      <c r="A272" s="186"/>
      <c r="B272" s="5" t="s">
        <v>479</v>
      </c>
      <c r="C272" s="176">
        <v>22</v>
      </c>
      <c r="D272" s="176">
        <v>13</v>
      </c>
      <c r="E272" s="176">
        <v>11</v>
      </c>
      <c r="F272" s="176">
        <v>24</v>
      </c>
      <c r="G272" s="266">
        <f t="shared" si="51"/>
        <v>17.5</v>
      </c>
      <c r="H272" s="69"/>
      <c r="AD272" s="198"/>
      <c r="AE272" s="60"/>
      <c r="AI272" s="198"/>
      <c r="AJ272" s="60"/>
    </row>
    <row r="273" spans="1:36">
      <c r="A273" s="186"/>
      <c r="B273" s="5" t="s">
        <v>480</v>
      </c>
      <c r="C273" s="176">
        <v>12</v>
      </c>
      <c r="D273" s="176">
        <v>30</v>
      </c>
      <c r="E273" s="176">
        <v>13</v>
      </c>
      <c r="F273" s="176">
        <v>20</v>
      </c>
      <c r="G273" s="266">
        <f t="shared" si="51"/>
        <v>16.5</v>
      </c>
      <c r="H273" s="69"/>
      <c r="AD273" s="198"/>
      <c r="AE273" s="60"/>
      <c r="AI273" s="198"/>
      <c r="AJ273" s="60"/>
    </row>
    <row r="274" spans="1:36">
      <c r="A274" s="186"/>
      <c r="B274" s="5" t="s">
        <v>481</v>
      </c>
      <c r="C274" s="176">
        <v>19</v>
      </c>
      <c r="D274" s="176">
        <v>21</v>
      </c>
      <c r="E274" s="176">
        <v>15</v>
      </c>
      <c r="F274" s="176">
        <v>25</v>
      </c>
      <c r="G274" s="266">
        <f t="shared" si="51"/>
        <v>20</v>
      </c>
      <c r="H274" s="259"/>
      <c r="AD274" s="198"/>
      <c r="AE274" s="60"/>
      <c r="AI274" s="198"/>
      <c r="AJ274" s="60"/>
    </row>
    <row r="275" spans="1:36">
      <c r="A275" s="186"/>
      <c r="B275" s="5" t="s">
        <v>477</v>
      </c>
      <c r="C275" s="176">
        <v>14</v>
      </c>
      <c r="D275" s="176">
        <v>29</v>
      </c>
      <c r="E275" s="176">
        <v>28</v>
      </c>
      <c r="F275" s="176">
        <v>37</v>
      </c>
      <c r="G275" s="266">
        <f t="shared" si="51"/>
        <v>28.5</v>
      </c>
      <c r="H275" s="259"/>
      <c r="AD275" s="198"/>
      <c r="AE275" s="60"/>
      <c r="AI275" s="198"/>
      <c r="AJ275" s="60"/>
    </row>
    <row r="276" spans="1:36">
      <c r="A276" s="186"/>
      <c r="B276" s="5" t="s">
        <v>478</v>
      </c>
      <c r="C276" s="176">
        <v>23</v>
      </c>
      <c r="D276" s="176">
        <v>33</v>
      </c>
      <c r="E276" s="176">
        <v>20</v>
      </c>
      <c r="F276" s="176">
        <v>30</v>
      </c>
      <c r="G276" s="266">
        <f t="shared" si="51"/>
        <v>26.5</v>
      </c>
      <c r="H276" s="69"/>
      <c r="AD276" s="198"/>
      <c r="AE276" s="60"/>
      <c r="AI276" s="198"/>
      <c r="AJ276" s="60"/>
    </row>
    <row r="277" spans="1:36">
      <c r="H277" s="69"/>
      <c r="AD277" s="198"/>
      <c r="AE277" s="60"/>
      <c r="AI277" s="198"/>
      <c r="AJ277" s="60"/>
    </row>
    <row r="278" spans="1:36">
      <c r="A278" s="184" t="s">
        <v>7</v>
      </c>
      <c r="B278" s="5" t="s">
        <v>482</v>
      </c>
      <c r="C278" s="175">
        <v>68</v>
      </c>
      <c r="D278" s="175">
        <v>62</v>
      </c>
      <c r="E278" s="175">
        <v>57</v>
      </c>
      <c r="F278" s="175">
        <v>69</v>
      </c>
      <c r="G278" s="266">
        <f t="shared" ref="G278:G289" si="52">MEDIAN(C278:F278)</f>
        <v>65</v>
      </c>
      <c r="H278" s="69"/>
      <c r="AD278" s="198"/>
      <c r="AE278" s="60"/>
      <c r="AI278" s="198"/>
      <c r="AJ278" s="60"/>
    </row>
    <row r="279" spans="1:36">
      <c r="A279" s="184"/>
      <c r="B279" s="5" t="s">
        <v>483</v>
      </c>
      <c r="C279" s="175">
        <v>55</v>
      </c>
      <c r="D279" s="175">
        <v>38</v>
      </c>
      <c r="E279" s="175">
        <v>44</v>
      </c>
      <c r="F279" s="175">
        <v>28</v>
      </c>
      <c r="G279" s="266">
        <f t="shared" si="52"/>
        <v>41</v>
      </c>
      <c r="H279" s="69"/>
      <c r="AD279" s="198"/>
      <c r="AE279" s="60"/>
      <c r="AI279" s="198"/>
      <c r="AJ279" s="60"/>
    </row>
    <row r="280" spans="1:36">
      <c r="A280" s="184"/>
      <c r="B280" s="5" t="s">
        <v>484</v>
      </c>
      <c r="C280" s="175">
        <v>18</v>
      </c>
      <c r="D280" s="175">
        <v>58</v>
      </c>
      <c r="E280" s="175">
        <v>63</v>
      </c>
      <c r="F280" s="175">
        <v>51</v>
      </c>
      <c r="G280" s="266">
        <f t="shared" si="52"/>
        <v>54.5</v>
      </c>
      <c r="H280" s="69"/>
      <c r="AD280" s="198"/>
      <c r="AE280" s="60"/>
      <c r="AI280" s="198"/>
      <c r="AJ280" s="60"/>
    </row>
    <row r="281" spans="1:36">
      <c r="A281" s="184"/>
      <c r="B281" s="5" t="s">
        <v>485</v>
      </c>
      <c r="C281" s="175">
        <v>56</v>
      </c>
      <c r="D281" s="175">
        <v>49</v>
      </c>
      <c r="E281" s="175">
        <v>62</v>
      </c>
      <c r="F281" s="175">
        <v>50</v>
      </c>
      <c r="G281" s="266">
        <f t="shared" si="52"/>
        <v>53</v>
      </c>
      <c r="H281" s="69"/>
      <c r="AD281" s="198"/>
      <c r="AE281" s="60"/>
      <c r="AI281" s="198"/>
      <c r="AJ281" s="60"/>
    </row>
    <row r="282" spans="1:36">
      <c r="A282" s="184"/>
      <c r="B282" s="5" t="s">
        <v>487</v>
      </c>
      <c r="C282" s="175">
        <v>51</v>
      </c>
      <c r="D282" s="175">
        <v>37</v>
      </c>
      <c r="E282" s="175">
        <v>17</v>
      </c>
      <c r="F282" s="175">
        <v>28</v>
      </c>
      <c r="G282" s="266">
        <f t="shared" si="52"/>
        <v>32.5</v>
      </c>
      <c r="H282" s="259"/>
      <c r="AD282" s="198"/>
      <c r="AE282" s="60"/>
      <c r="AI282" s="198"/>
      <c r="AJ282" s="60"/>
    </row>
    <row r="283" spans="1:36">
      <c r="A283" s="184"/>
      <c r="B283" s="5" t="s">
        <v>488</v>
      </c>
      <c r="C283" s="175">
        <v>29</v>
      </c>
      <c r="D283" s="175">
        <v>21</v>
      </c>
      <c r="E283" s="175">
        <v>15</v>
      </c>
      <c r="F283" s="175">
        <v>23</v>
      </c>
      <c r="G283" s="266">
        <f t="shared" si="52"/>
        <v>22</v>
      </c>
      <c r="H283" s="259"/>
      <c r="AD283" s="198"/>
      <c r="AE283" s="60"/>
      <c r="AI283" s="198"/>
      <c r="AJ283" s="60"/>
    </row>
    <row r="284" spans="1:36">
      <c r="A284" s="184"/>
      <c r="B284" s="5" t="s">
        <v>489</v>
      </c>
      <c r="C284" s="175">
        <v>67</v>
      </c>
      <c r="D284" s="175">
        <v>50</v>
      </c>
      <c r="E284" s="175">
        <v>43</v>
      </c>
      <c r="F284" s="175">
        <v>45</v>
      </c>
      <c r="G284" s="266">
        <f t="shared" si="52"/>
        <v>47.5</v>
      </c>
      <c r="H284" s="259"/>
      <c r="AD284" s="198"/>
      <c r="AE284" s="60"/>
      <c r="AI284" s="198"/>
      <c r="AJ284" s="60"/>
    </row>
    <row r="285" spans="1:36">
      <c r="A285" s="184"/>
      <c r="B285" s="5" t="s">
        <v>490</v>
      </c>
      <c r="C285" s="175">
        <v>61</v>
      </c>
      <c r="D285" s="175">
        <v>61</v>
      </c>
      <c r="E285" s="175">
        <v>77</v>
      </c>
      <c r="F285" s="175">
        <v>52</v>
      </c>
      <c r="G285" s="266">
        <f t="shared" si="52"/>
        <v>61</v>
      </c>
      <c r="H285" s="259"/>
      <c r="AD285" s="198"/>
      <c r="AE285" s="60"/>
      <c r="AI285" s="198"/>
      <c r="AJ285" s="60"/>
    </row>
    <row r="286" spans="1:36">
      <c r="A286" s="184"/>
      <c r="B286" s="5" t="s">
        <v>492</v>
      </c>
      <c r="C286" s="175">
        <v>13</v>
      </c>
      <c r="D286" s="175">
        <v>13</v>
      </c>
      <c r="E286" s="175">
        <v>25</v>
      </c>
      <c r="F286" s="175">
        <v>20</v>
      </c>
      <c r="G286" s="266">
        <f t="shared" si="52"/>
        <v>16.5</v>
      </c>
      <c r="H286" s="259"/>
      <c r="AD286" s="198"/>
      <c r="AE286" s="60"/>
      <c r="AI286" s="198"/>
      <c r="AJ286" s="60"/>
    </row>
    <row r="287" spans="1:36">
      <c r="A287" s="184"/>
      <c r="B287" s="6" t="s">
        <v>494</v>
      </c>
      <c r="C287" s="176">
        <v>59</v>
      </c>
      <c r="D287" s="176">
        <v>62</v>
      </c>
      <c r="E287" s="176">
        <v>41</v>
      </c>
      <c r="F287" s="176">
        <v>43</v>
      </c>
      <c r="G287" s="266">
        <f t="shared" si="52"/>
        <v>51</v>
      </c>
      <c r="H287" s="259"/>
      <c r="AD287" s="198"/>
      <c r="AE287" s="60"/>
      <c r="AI287" s="198"/>
      <c r="AJ287" s="60"/>
    </row>
    <row r="288" spans="1:36">
      <c r="A288" s="184"/>
      <c r="B288" s="6" t="s">
        <v>496</v>
      </c>
      <c r="C288" s="176">
        <v>57</v>
      </c>
      <c r="D288" s="176">
        <v>65</v>
      </c>
      <c r="E288" s="176">
        <v>61</v>
      </c>
      <c r="F288" s="176">
        <v>47</v>
      </c>
      <c r="G288" s="266">
        <f t="shared" si="52"/>
        <v>59</v>
      </c>
      <c r="H288" s="259"/>
      <c r="AD288" s="198"/>
      <c r="AE288" s="60"/>
      <c r="AI288" s="198"/>
      <c r="AJ288" s="60"/>
    </row>
    <row r="289" spans="1:36">
      <c r="A289" s="184"/>
      <c r="B289" s="6" t="s">
        <v>498</v>
      </c>
      <c r="C289" s="176">
        <v>61</v>
      </c>
      <c r="D289" s="176">
        <v>54</v>
      </c>
      <c r="E289" s="176">
        <v>55</v>
      </c>
      <c r="F289" s="176">
        <v>57</v>
      </c>
      <c r="G289" s="266">
        <f t="shared" si="52"/>
        <v>56</v>
      </c>
      <c r="H289" s="259"/>
      <c r="AD289" s="198"/>
      <c r="AE289" s="60"/>
      <c r="AI289" s="198"/>
      <c r="AJ289" s="60"/>
    </row>
    <row r="290" spans="1:36">
      <c r="H290" s="259"/>
      <c r="AD290" s="198"/>
      <c r="AE290" s="60"/>
      <c r="AI290" s="198"/>
      <c r="AJ290" s="60"/>
    </row>
    <row r="291" spans="1:36">
      <c r="A291" s="184" t="s">
        <v>9</v>
      </c>
      <c r="B291" s="5" t="s">
        <v>517</v>
      </c>
      <c r="C291" s="175">
        <v>39</v>
      </c>
      <c r="D291" s="175">
        <v>38</v>
      </c>
      <c r="E291" s="175">
        <v>46</v>
      </c>
      <c r="F291" s="175">
        <v>52</v>
      </c>
      <c r="G291" s="266">
        <f t="shared" ref="G291:G304" si="53">MEDIAN(C291:F291)</f>
        <v>42.5</v>
      </c>
      <c r="H291" s="259"/>
      <c r="AD291" s="198"/>
      <c r="AE291" s="60"/>
      <c r="AI291" s="198"/>
      <c r="AJ291" s="60"/>
    </row>
    <row r="292" spans="1:36">
      <c r="A292" s="184"/>
      <c r="B292" s="5" t="s">
        <v>516</v>
      </c>
      <c r="C292" s="175">
        <v>60</v>
      </c>
      <c r="D292" s="175">
        <v>66</v>
      </c>
      <c r="E292" s="175">
        <v>55</v>
      </c>
      <c r="F292" s="175">
        <v>49</v>
      </c>
      <c r="G292" s="266">
        <f t="shared" si="53"/>
        <v>57.5</v>
      </c>
      <c r="H292" s="259"/>
      <c r="AD292" s="198"/>
      <c r="AE292" s="60"/>
      <c r="AI292" s="198"/>
      <c r="AJ292" s="60"/>
    </row>
    <row r="293" spans="1:36">
      <c r="A293" s="184"/>
      <c r="B293" s="5" t="s">
        <v>501</v>
      </c>
      <c r="C293" s="175">
        <v>61</v>
      </c>
      <c r="D293" s="175">
        <v>68</v>
      </c>
      <c r="E293" s="175">
        <v>47</v>
      </c>
      <c r="F293" s="175">
        <v>48</v>
      </c>
      <c r="G293" s="266">
        <f t="shared" si="53"/>
        <v>54.5</v>
      </c>
      <c r="H293" s="259"/>
      <c r="AD293" s="198"/>
      <c r="AE293" s="60"/>
      <c r="AI293" s="198"/>
      <c r="AJ293" s="60"/>
    </row>
    <row r="294" spans="1:36">
      <c r="A294" s="184"/>
      <c r="B294" s="5" t="s">
        <v>518</v>
      </c>
      <c r="C294" s="175">
        <v>104</v>
      </c>
      <c r="D294" s="175">
        <v>42</v>
      </c>
      <c r="E294" s="175">
        <v>53</v>
      </c>
      <c r="F294" s="175">
        <v>27</v>
      </c>
      <c r="G294" s="266">
        <f t="shared" si="53"/>
        <v>47.5</v>
      </c>
      <c r="H294" s="69"/>
      <c r="AD294" s="198"/>
      <c r="AE294" s="60"/>
      <c r="AI294" s="198"/>
      <c r="AJ294" s="60"/>
    </row>
    <row r="295" spans="1:36">
      <c r="A295" s="184"/>
      <c r="B295" s="5" t="s">
        <v>503</v>
      </c>
      <c r="C295" s="175">
        <v>36</v>
      </c>
      <c r="D295" s="175">
        <v>28</v>
      </c>
      <c r="E295" s="175">
        <v>27</v>
      </c>
      <c r="F295" s="175">
        <v>26</v>
      </c>
      <c r="G295" s="266">
        <f t="shared" si="53"/>
        <v>27.5</v>
      </c>
      <c r="H295" s="259"/>
      <c r="AD295" s="198"/>
      <c r="AE295" s="60"/>
      <c r="AI295" s="198"/>
      <c r="AJ295" s="60"/>
    </row>
    <row r="296" spans="1:36">
      <c r="A296" s="184"/>
      <c r="B296" s="5" t="s">
        <v>508</v>
      </c>
      <c r="C296" s="176">
        <v>30</v>
      </c>
      <c r="D296" s="176">
        <v>33</v>
      </c>
      <c r="E296" s="176">
        <v>30</v>
      </c>
      <c r="F296" s="176">
        <v>35</v>
      </c>
      <c r="G296" s="266">
        <f t="shared" si="53"/>
        <v>31.5</v>
      </c>
      <c r="H296" s="259"/>
      <c r="AD296" s="198"/>
      <c r="AE296" s="60"/>
      <c r="AI296" s="198"/>
      <c r="AJ296" s="60"/>
    </row>
    <row r="297" spans="1:36">
      <c r="A297" s="186"/>
      <c r="B297" s="5" t="s">
        <v>509</v>
      </c>
      <c r="C297" s="176">
        <v>20</v>
      </c>
      <c r="D297" s="176">
        <v>26</v>
      </c>
      <c r="E297" s="176">
        <v>22</v>
      </c>
      <c r="F297" s="176">
        <v>15</v>
      </c>
      <c r="G297" s="266">
        <f t="shared" si="53"/>
        <v>21</v>
      </c>
      <c r="H297" s="259"/>
      <c r="AD297" s="198"/>
      <c r="AE297" s="60"/>
      <c r="AI297" s="198"/>
      <c r="AJ297" s="60"/>
    </row>
    <row r="298" spans="1:36">
      <c r="A298" s="186"/>
      <c r="B298" s="5" t="s">
        <v>504</v>
      </c>
      <c r="C298" s="176">
        <v>30</v>
      </c>
      <c r="D298" s="176">
        <v>25</v>
      </c>
      <c r="E298" s="176">
        <v>38</v>
      </c>
      <c r="F298" s="175">
        <v>34</v>
      </c>
      <c r="G298" s="266">
        <f t="shared" si="53"/>
        <v>32</v>
      </c>
      <c r="H298" s="259"/>
      <c r="AD298" s="198"/>
      <c r="AE298" s="60"/>
      <c r="AI298" s="198"/>
      <c r="AJ298" s="60"/>
    </row>
    <row r="299" spans="1:36">
      <c r="A299" s="186"/>
      <c r="B299" s="5" t="s">
        <v>505</v>
      </c>
      <c r="C299" s="176">
        <v>39</v>
      </c>
      <c r="D299" s="176">
        <v>27</v>
      </c>
      <c r="E299" s="176">
        <v>30</v>
      </c>
      <c r="F299" s="175">
        <v>30</v>
      </c>
      <c r="G299" s="266">
        <f t="shared" si="53"/>
        <v>30</v>
      </c>
      <c r="H299" s="259"/>
      <c r="AD299" s="198"/>
      <c r="AE299" s="60"/>
      <c r="AI299" s="198"/>
      <c r="AJ299" s="60"/>
    </row>
    <row r="300" spans="1:36">
      <c r="A300" s="186"/>
      <c r="B300" s="5" t="s">
        <v>506</v>
      </c>
      <c r="C300" s="176">
        <v>15</v>
      </c>
      <c r="D300" s="176">
        <v>17</v>
      </c>
      <c r="E300" s="176">
        <v>32</v>
      </c>
      <c r="F300" s="175">
        <v>14</v>
      </c>
      <c r="G300" s="266">
        <f t="shared" si="53"/>
        <v>16</v>
      </c>
      <c r="H300" s="69"/>
      <c r="AD300" s="198"/>
      <c r="AE300" s="60"/>
      <c r="AI300" s="198"/>
      <c r="AJ300" s="60"/>
    </row>
    <row r="301" spans="1:36">
      <c r="A301" s="186"/>
      <c r="B301" s="5" t="s">
        <v>507</v>
      </c>
      <c r="C301" s="176">
        <v>11</v>
      </c>
      <c r="D301" s="176">
        <v>19</v>
      </c>
      <c r="E301" s="176">
        <v>17</v>
      </c>
      <c r="F301" s="175">
        <v>27</v>
      </c>
      <c r="G301" s="266">
        <f t="shared" si="53"/>
        <v>18</v>
      </c>
      <c r="H301" s="69"/>
      <c r="AD301" s="198"/>
      <c r="AE301" s="60"/>
      <c r="AI301" s="198"/>
      <c r="AJ301" s="60"/>
    </row>
    <row r="302" spans="1:36">
      <c r="A302" s="186"/>
      <c r="B302" s="5" t="s">
        <v>510</v>
      </c>
      <c r="C302" s="176">
        <v>16</v>
      </c>
      <c r="D302" s="176">
        <v>18</v>
      </c>
      <c r="E302" s="176">
        <v>16</v>
      </c>
      <c r="F302" s="176">
        <v>23</v>
      </c>
      <c r="G302" s="266">
        <f t="shared" si="53"/>
        <v>17</v>
      </c>
      <c r="H302" s="69"/>
      <c r="AD302" s="198"/>
      <c r="AE302" s="60"/>
      <c r="AI302" s="198"/>
      <c r="AJ302" s="60"/>
    </row>
    <row r="303" spans="1:36">
      <c r="A303" s="186"/>
      <c r="B303" s="5" t="s">
        <v>511</v>
      </c>
      <c r="C303" s="176">
        <v>25</v>
      </c>
      <c r="D303" s="176">
        <v>18</v>
      </c>
      <c r="E303" s="176">
        <v>17</v>
      </c>
      <c r="F303" s="176">
        <v>27</v>
      </c>
      <c r="G303" s="266">
        <f t="shared" si="53"/>
        <v>21.5</v>
      </c>
      <c r="H303" s="69"/>
      <c r="AD303" s="198"/>
      <c r="AE303" s="60"/>
      <c r="AI303" s="198"/>
      <c r="AJ303" s="60"/>
    </row>
    <row r="304" spans="1:36">
      <c r="A304" s="186"/>
      <c r="B304" s="5" t="s">
        <v>512</v>
      </c>
      <c r="C304" s="176">
        <v>15</v>
      </c>
      <c r="D304" s="176">
        <v>21</v>
      </c>
      <c r="E304" s="176">
        <v>14</v>
      </c>
      <c r="F304" s="176">
        <v>20</v>
      </c>
      <c r="G304" s="266">
        <f t="shared" si="53"/>
        <v>17.5</v>
      </c>
      <c r="H304" s="69"/>
      <c r="AD304" s="198"/>
      <c r="AE304" s="60"/>
      <c r="AI304" s="198"/>
      <c r="AJ304" s="60"/>
    </row>
    <row r="305" spans="1:36">
      <c r="H305" s="69"/>
      <c r="AD305" s="198"/>
      <c r="AE305" s="60"/>
      <c r="AI305" s="198"/>
      <c r="AJ305" s="60"/>
    </row>
    <row r="306" spans="1:36">
      <c r="H306" s="69"/>
      <c r="AD306" s="198"/>
      <c r="AE306" s="60"/>
      <c r="AI306" s="198"/>
      <c r="AJ306" s="60"/>
    </row>
    <row r="307" spans="1:36">
      <c r="A307" s="191" t="s">
        <v>523</v>
      </c>
      <c r="C307" s="174"/>
      <c r="D307" s="174"/>
      <c r="E307" s="174"/>
      <c r="F307" s="174"/>
      <c r="G307" s="174"/>
      <c r="H307" s="69"/>
      <c r="AD307" s="198"/>
      <c r="AE307" s="60"/>
      <c r="AI307" s="198"/>
      <c r="AJ307" s="60"/>
    </row>
    <row r="308" spans="1:36">
      <c r="H308" s="69"/>
      <c r="AD308" s="198"/>
      <c r="AE308" s="60"/>
      <c r="AI308" s="198"/>
      <c r="AJ308" s="60"/>
    </row>
    <row r="309" spans="1:36">
      <c r="A309" s="184" t="s">
        <v>1</v>
      </c>
      <c r="B309" s="181" t="s">
        <v>462</v>
      </c>
      <c r="C309" s="175">
        <v>400</v>
      </c>
      <c r="D309" s="175">
        <v>400</v>
      </c>
      <c r="E309" s="175">
        <v>400</v>
      </c>
      <c r="F309" s="175">
        <v>400</v>
      </c>
      <c r="G309" s="266">
        <f t="shared" ref="G309:G311" si="54">MEDIAN(C309:F309)</f>
        <v>400</v>
      </c>
      <c r="H309" s="69"/>
      <c r="AD309" s="198"/>
      <c r="AE309" s="60"/>
      <c r="AI309" s="198"/>
      <c r="AJ309" s="60"/>
    </row>
    <row r="310" spans="1:36">
      <c r="A310" s="186"/>
      <c r="B310" s="6" t="s">
        <v>464</v>
      </c>
      <c r="C310" s="176">
        <v>400</v>
      </c>
      <c r="D310" s="176">
        <v>400</v>
      </c>
      <c r="E310" s="176">
        <v>400</v>
      </c>
      <c r="F310" s="176">
        <v>400</v>
      </c>
      <c r="G310" s="266">
        <f t="shared" si="54"/>
        <v>400</v>
      </c>
      <c r="H310" s="69"/>
      <c r="AD310" s="198"/>
      <c r="AE310" s="60"/>
      <c r="AI310" s="198"/>
      <c r="AJ310" s="60"/>
    </row>
    <row r="311" spans="1:36">
      <c r="A311" s="186"/>
      <c r="B311" s="6" t="s">
        <v>466</v>
      </c>
      <c r="C311" s="176">
        <v>400</v>
      </c>
      <c r="D311" s="176">
        <v>400</v>
      </c>
      <c r="E311" s="176">
        <v>400</v>
      </c>
      <c r="F311" s="176">
        <v>400</v>
      </c>
      <c r="G311" s="266">
        <f t="shared" si="54"/>
        <v>400</v>
      </c>
      <c r="H311" s="259"/>
      <c r="AD311" s="198"/>
      <c r="AE311" s="60"/>
      <c r="AI311" s="198"/>
      <c r="AJ311" s="60"/>
    </row>
    <row r="312" spans="1:36">
      <c r="H312" s="69"/>
      <c r="AD312" s="198"/>
      <c r="AE312" s="60"/>
      <c r="AI312" s="198"/>
      <c r="AJ312" s="60"/>
    </row>
    <row r="313" spans="1:36">
      <c r="A313" s="184" t="s">
        <v>3</v>
      </c>
      <c r="B313" s="5" t="s">
        <v>467</v>
      </c>
      <c r="C313" s="175">
        <v>49</v>
      </c>
      <c r="D313" s="175">
        <v>54</v>
      </c>
      <c r="E313" s="175">
        <v>66</v>
      </c>
      <c r="F313" s="175">
        <v>30</v>
      </c>
      <c r="G313" s="266">
        <f t="shared" ref="G313:G319" si="55">MEDIAN(C313:F313)</f>
        <v>51.5</v>
      </c>
      <c r="H313" s="259"/>
      <c r="AD313" s="198"/>
      <c r="AE313" s="60"/>
      <c r="AI313" s="198"/>
      <c r="AJ313" s="60"/>
    </row>
    <row r="314" spans="1:36">
      <c r="A314" s="186"/>
      <c r="B314" s="5" t="s">
        <v>468</v>
      </c>
      <c r="C314" s="176">
        <v>7</v>
      </c>
      <c r="D314" s="176">
        <v>6</v>
      </c>
      <c r="E314" s="176">
        <v>10</v>
      </c>
      <c r="F314" s="176">
        <v>8</v>
      </c>
      <c r="G314" s="266">
        <f t="shared" si="55"/>
        <v>7.5</v>
      </c>
      <c r="H314" s="69"/>
      <c r="AD314" s="198"/>
      <c r="AE314" s="60"/>
      <c r="AI314" s="198"/>
      <c r="AJ314" s="60"/>
    </row>
    <row r="315" spans="1:36">
      <c r="A315" s="186"/>
      <c r="B315" s="5" t="s">
        <v>469</v>
      </c>
      <c r="C315" s="176">
        <v>14</v>
      </c>
      <c r="D315" s="176">
        <v>26</v>
      </c>
      <c r="E315" s="176">
        <v>24</v>
      </c>
      <c r="F315" s="176">
        <v>15</v>
      </c>
      <c r="G315" s="266">
        <f t="shared" si="55"/>
        <v>19.5</v>
      </c>
      <c r="H315" s="69"/>
      <c r="AD315" s="198"/>
      <c r="AE315" s="60"/>
      <c r="AI315" s="198"/>
      <c r="AJ315" s="60"/>
    </row>
    <row r="316" spans="1:36">
      <c r="A316" s="186"/>
      <c r="B316" s="5" t="s">
        <v>470</v>
      </c>
      <c r="C316" s="176">
        <v>32</v>
      </c>
      <c r="D316" s="176">
        <v>27</v>
      </c>
      <c r="E316" s="176">
        <v>15</v>
      </c>
      <c r="F316" s="176">
        <v>23</v>
      </c>
      <c r="G316" s="266">
        <f t="shared" si="55"/>
        <v>25</v>
      </c>
      <c r="H316" s="69"/>
      <c r="AD316" s="198"/>
      <c r="AE316" s="60"/>
      <c r="AI316" s="198"/>
      <c r="AJ316" s="60"/>
    </row>
    <row r="317" spans="1:36">
      <c r="A317" s="186"/>
      <c r="B317" s="5" t="s">
        <v>471</v>
      </c>
      <c r="C317" s="176">
        <v>17</v>
      </c>
      <c r="D317" s="176">
        <v>14</v>
      </c>
      <c r="E317" s="176">
        <v>20</v>
      </c>
      <c r="F317" s="176">
        <v>17</v>
      </c>
      <c r="G317" s="266">
        <f t="shared" si="55"/>
        <v>17</v>
      </c>
      <c r="H317" s="259"/>
      <c r="AD317" s="198"/>
      <c r="AE317" s="60"/>
      <c r="AI317" s="198"/>
      <c r="AJ317" s="60"/>
    </row>
    <row r="318" spans="1:36">
      <c r="A318" s="186"/>
      <c r="B318" s="5" t="s">
        <v>473</v>
      </c>
      <c r="C318" s="176">
        <v>34</v>
      </c>
      <c r="D318" s="176">
        <v>21</v>
      </c>
      <c r="E318" s="176">
        <v>27</v>
      </c>
      <c r="F318" s="176">
        <v>25</v>
      </c>
      <c r="G318" s="266">
        <f t="shared" si="55"/>
        <v>26</v>
      </c>
      <c r="H318" s="69"/>
      <c r="AD318" s="198"/>
      <c r="AE318" s="60"/>
      <c r="AI318" s="198"/>
      <c r="AJ318" s="60"/>
    </row>
    <row r="319" spans="1:36">
      <c r="A319" s="186"/>
      <c r="B319" s="5" t="s">
        <v>474</v>
      </c>
      <c r="C319" s="176">
        <v>23</v>
      </c>
      <c r="D319" s="176">
        <v>19</v>
      </c>
      <c r="E319" s="176">
        <v>15</v>
      </c>
      <c r="F319" s="176">
        <v>16</v>
      </c>
      <c r="G319" s="266">
        <f t="shared" si="55"/>
        <v>17.5</v>
      </c>
      <c r="H319" s="69"/>
      <c r="AD319" s="198"/>
      <c r="AE319" s="60"/>
      <c r="AI319" s="198"/>
      <c r="AJ319" s="60"/>
    </row>
    <row r="320" spans="1:36">
      <c r="H320" s="69"/>
      <c r="AD320" s="198"/>
      <c r="AE320" s="60"/>
      <c r="AI320" s="198"/>
      <c r="AJ320" s="60"/>
    </row>
    <row r="321" spans="1:36">
      <c r="A321" s="184" t="s">
        <v>5</v>
      </c>
      <c r="B321" s="5" t="s">
        <v>475</v>
      </c>
      <c r="C321" s="175">
        <v>28</v>
      </c>
      <c r="D321" s="175">
        <v>42</v>
      </c>
      <c r="E321" s="175">
        <v>28</v>
      </c>
      <c r="F321" s="175">
        <v>38</v>
      </c>
      <c r="G321" s="266">
        <f t="shared" ref="G321:G327" si="56">MEDIAN(C321:F321)</f>
        <v>33</v>
      </c>
      <c r="H321" s="69"/>
      <c r="AD321" s="198"/>
      <c r="AE321" s="60"/>
      <c r="AI321" s="198"/>
      <c r="AJ321" s="60"/>
    </row>
    <row r="322" spans="1:36">
      <c r="A322" s="184"/>
      <c r="B322" s="5" t="s">
        <v>476</v>
      </c>
      <c r="C322" s="175">
        <v>69</v>
      </c>
      <c r="D322" s="175">
        <v>95</v>
      </c>
      <c r="E322" s="175">
        <v>76</v>
      </c>
      <c r="F322" s="175">
        <v>87</v>
      </c>
      <c r="G322" s="266">
        <f t="shared" si="56"/>
        <v>81.5</v>
      </c>
      <c r="H322" s="69"/>
      <c r="AD322" s="198"/>
      <c r="AE322" s="60"/>
      <c r="AI322" s="198"/>
      <c r="AJ322" s="60"/>
    </row>
    <row r="323" spans="1:36">
      <c r="A323" s="186"/>
      <c r="B323" s="5" t="s">
        <v>477</v>
      </c>
      <c r="C323" s="176">
        <v>31</v>
      </c>
      <c r="D323" s="176">
        <v>31</v>
      </c>
      <c r="E323" s="176">
        <v>39</v>
      </c>
      <c r="F323" s="176">
        <v>26</v>
      </c>
      <c r="G323" s="266">
        <f t="shared" si="56"/>
        <v>31</v>
      </c>
      <c r="H323" s="69"/>
      <c r="AD323" s="198"/>
      <c r="AE323" s="60"/>
      <c r="AI323" s="198"/>
      <c r="AJ323" s="60"/>
    </row>
    <row r="324" spans="1:36">
      <c r="A324" s="186"/>
      <c r="B324" s="5" t="s">
        <v>478</v>
      </c>
      <c r="C324" s="176">
        <v>22</v>
      </c>
      <c r="D324" s="176">
        <v>25</v>
      </c>
      <c r="E324" s="176">
        <v>34</v>
      </c>
      <c r="F324" s="175">
        <v>33</v>
      </c>
      <c r="G324" s="266">
        <f t="shared" si="56"/>
        <v>29</v>
      </c>
      <c r="H324" s="69"/>
      <c r="AD324" s="198"/>
      <c r="AE324" s="60"/>
      <c r="AI324" s="198"/>
      <c r="AJ324" s="60"/>
    </row>
    <row r="325" spans="1:36">
      <c r="A325" s="186"/>
      <c r="B325" s="5" t="s">
        <v>479</v>
      </c>
      <c r="C325" s="176">
        <v>26</v>
      </c>
      <c r="D325" s="176">
        <v>24</v>
      </c>
      <c r="E325" s="176">
        <v>23</v>
      </c>
      <c r="F325" s="176">
        <v>18</v>
      </c>
      <c r="G325" s="266">
        <f t="shared" si="56"/>
        <v>23.5</v>
      </c>
      <c r="H325" s="259"/>
      <c r="AD325" s="198"/>
      <c r="AE325" s="60"/>
      <c r="AI325" s="198"/>
      <c r="AJ325" s="60"/>
    </row>
    <row r="326" spans="1:36">
      <c r="A326" s="186"/>
      <c r="B326" s="5" t="s">
        <v>480</v>
      </c>
      <c r="C326" s="176">
        <v>29</v>
      </c>
      <c r="D326" s="176">
        <v>33</v>
      </c>
      <c r="E326" s="176">
        <v>33</v>
      </c>
      <c r="F326" s="176">
        <v>25</v>
      </c>
      <c r="G326" s="266">
        <f t="shared" si="56"/>
        <v>31</v>
      </c>
      <c r="H326" s="259"/>
      <c r="AD326" s="198"/>
      <c r="AE326" s="60"/>
      <c r="AI326" s="198"/>
      <c r="AJ326" s="60"/>
    </row>
    <row r="327" spans="1:36">
      <c r="A327" s="186"/>
      <c r="B327" s="5" t="s">
        <v>481</v>
      </c>
      <c r="C327" s="176">
        <v>19</v>
      </c>
      <c r="D327" s="176">
        <v>15</v>
      </c>
      <c r="E327" s="176">
        <v>23</v>
      </c>
      <c r="F327" s="176">
        <v>28</v>
      </c>
      <c r="G327" s="266">
        <f t="shared" si="56"/>
        <v>21</v>
      </c>
      <c r="H327" s="69"/>
      <c r="AD327" s="198"/>
      <c r="AE327" s="60"/>
      <c r="AI327" s="198"/>
      <c r="AJ327" s="60"/>
    </row>
    <row r="328" spans="1:36">
      <c r="H328" s="69"/>
      <c r="AD328" s="198"/>
      <c r="AE328" s="60"/>
      <c r="AI328" s="198"/>
      <c r="AJ328" s="60"/>
    </row>
    <row r="329" spans="1:36">
      <c r="A329" s="184" t="s">
        <v>7</v>
      </c>
      <c r="B329" s="5" t="s">
        <v>482</v>
      </c>
      <c r="C329" s="175">
        <v>51</v>
      </c>
      <c r="D329" s="175">
        <v>45</v>
      </c>
      <c r="E329" s="175">
        <v>42</v>
      </c>
      <c r="F329" s="175">
        <v>31</v>
      </c>
      <c r="G329" s="266">
        <f t="shared" ref="G329:G340" si="57">MEDIAN(C329:F329)</f>
        <v>43.5</v>
      </c>
      <c r="H329" s="69"/>
      <c r="AD329" s="198"/>
      <c r="AE329" s="60"/>
      <c r="AI329" s="198"/>
      <c r="AJ329" s="60"/>
    </row>
    <row r="330" spans="1:36">
      <c r="A330" s="184"/>
      <c r="B330" s="5" t="s">
        <v>483</v>
      </c>
      <c r="C330" s="175">
        <v>26</v>
      </c>
      <c r="D330" s="175">
        <v>22</v>
      </c>
      <c r="E330" s="175">
        <v>44</v>
      </c>
      <c r="F330" s="175">
        <v>42</v>
      </c>
      <c r="G330" s="266">
        <f t="shared" si="57"/>
        <v>34</v>
      </c>
      <c r="H330" s="69"/>
      <c r="AD330" s="198"/>
      <c r="AE330" s="60"/>
      <c r="AI330" s="198"/>
      <c r="AJ330" s="60"/>
    </row>
    <row r="331" spans="1:36">
      <c r="A331" s="184"/>
      <c r="B331" s="5" t="s">
        <v>484</v>
      </c>
      <c r="C331" s="175">
        <v>85</v>
      </c>
      <c r="D331" s="175">
        <v>125</v>
      </c>
      <c r="E331" s="175">
        <v>51</v>
      </c>
      <c r="F331" s="175">
        <v>40</v>
      </c>
      <c r="G331" s="266">
        <f t="shared" si="57"/>
        <v>68</v>
      </c>
      <c r="H331" s="69"/>
      <c r="AD331" s="198"/>
      <c r="AE331" s="60"/>
      <c r="AI331" s="198"/>
      <c r="AJ331" s="60"/>
    </row>
    <row r="332" spans="1:36">
      <c r="A332" s="184"/>
      <c r="B332" s="5" t="s">
        <v>485</v>
      </c>
      <c r="C332" s="175">
        <v>143</v>
      </c>
      <c r="D332" s="175">
        <v>65</v>
      </c>
      <c r="E332" s="175">
        <v>49</v>
      </c>
      <c r="F332" s="175">
        <v>49</v>
      </c>
      <c r="G332" s="266">
        <f t="shared" si="57"/>
        <v>57</v>
      </c>
      <c r="H332" s="69"/>
      <c r="AD332" s="198"/>
      <c r="AE332" s="60"/>
      <c r="AI332" s="198"/>
      <c r="AJ332" s="60"/>
    </row>
    <row r="333" spans="1:36">
      <c r="A333" s="184"/>
      <c r="B333" s="5" t="s">
        <v>487</v>
      </c>
      <c r="C333" s="175">
        <v>24</v>
      </c>
      <c r="D333" s="175">
        <v>47</v>
      </c>
      <c r="E333" s="175">
        <v>41</v>
      </c>
      <c r="F333" s="175">
        <v>41</v>
      </c>
      <c r="G333" s="266">
        <f t="shared" si="57"/>
        <v>41</v>
      </c>
      <c r="H333" s="259"/>
      <c r="AD333" s="198"/>
      <c r="AE333" s="60"/>
      <c r="AI333" s="198"/>
      <c r="AJ333" s="60"/>
    </row>
    <row r="334" spans="1:36">
      <c r="A334" s="184"/>
      <c r="B334" s="5" t="s">
        <v>488</v>
      </c>
      <c r="C334" s="175">
        <v>55</v>
      </c>
      <c r="D334" s="175">
        <v>33</v>
      </c>
      <c r="E334" s="175">
        <v>25</v>
      </c>
      <c r="F334" s="175">
        <v>30</v>
      </c>
      <c r="G334" s="266">
        <f t="shared" si="57"/>
        <v>31.5</v>
      </c>
      <c r="H334" s="259"/>
      <c r="AD334" s="198"/>
      <c r="AE334" s="60"/>
      <c r="AI334" s="198"/>
      <c r="AJ334" s="60"/>
    </row>
    <row r="335" spans="1:36">
      <c r="A335" s="184"/>
      <c r="B335" s="5" t="s">
        <v>489</v>
      </c>
      <c r="C335" s="175">
        <v>63</v>
      </c>
      <c r="D335" s="175">
        <v>38</v>
      </c>
      <c r="E335" s="175">
        <v>54</v>
      </c>
      <c r="F335" s="175">
        <v>48</v>
      </c>
      <c r="G335" s="266">
        <f t="shared" si="57"/>
        <v>51</v>
      </c>
      <c r="H335" s="259"/>
      <c r="AD335" s="198"/>
      <c r="AE335" s="60"/>
      <c r="AI335" s="198"/>
      <c r="AJ335" s="60"/>
    </row>
    <row r="336" spans="1:36">
      <c r="A336" s="184"/>
      <c r="B336" s="5" t="s">
        <v>490</v>
      </c>
      <c r="C336" s="175">
        <v>74</v>
      </c>
      <c r="D336" s="175">
        <v>60</v>
      </c>
      <c r="E336" s="175">
        <v>54</v>
      </c>
      <c r="F336" s="175">
        <v>96</v>
      </c>
      <c r="G336" s="266">
        <f t="shared" si="57"/>
        <v>67</v>
      </c>
      <c r="H336" s="259"/>
      <c r="AD336" s="198"/>
      <c r="AE336" s="60"/>
      <c r="AI336" s="198"/>
      <c r="AJ336" s="60"/>
    </row>
    <row r="337" spans="1:36">
      <c r="A337" s="184"/>
      <c r="B337" s="5" t="s">
        <v>492</v>
      </c>
      <c r="C337" s="175">
        <v>14</v>
      </c>
      <c r="D337" s="175">
        <v>28</v>
      </c>
      <c r="E337" s="175">
        <v>29</v>
      </c>
      <c r="F337" s="175">
        <v>29</v>
      </c>
      <c r="G337" s="266">
        <f t="shared" si="57"/>
        <v>28.5</v>
      </c>
      <c r="H337" s="259"/>
      <c r="AD337" s="198"/>
      <c r="AE337" s="60"/>
      <c r="AI337" s="198"/>
      <c r="AJ337" s="60"/>
    </row>
    <row r="338" spans="1:36">
      <c r="A338" s="184"/>
      <c r="B338" s="6" t="s">
        <v>494</v>
      </c>
      <c r="C338" s="176">
        <v>49</v>
      </c>
      <c r="D338" s="176">
        <v>46</v>
      </c>
      <c r="E338" s="176">
        <v>53</v>
      </c>
      <c r="F338" s="176">
        <v>34</v>
      </c>
      <c r="G338" s="266">
        <f t="shared" si="57"/>
        <v>47.5</v>
      </c>
      <c r="H338" s="259"/>
      <c r="AD338" s="198"/>
      <c r="AE338" s="60"/>
      <c r="AI338" s="198"/>
      <c r="AJ338" s="60"/>
    </row>
    <row r="339" spans="1:36">
      <c r="A339" s="184"/>
      <c r="B339" s="6" t="s">
        <v>496</v>
      </c>
      <c r="C339" s="176">
        <v>60</v>
      </c>
      <c r="D339" s="176">
        <v>65</v>
      </c>
      <c r="E339" s="176">
        <v>53</v>
      </c>
      <c r="F339" s="176">
        <v>49</v>
      </c>
      <c r="G339" s="266">
        <f t="shared" si="57"/>
        <v>56.5</v>
      </c>
      <c r="H339" s="259"/>
      <c r="AD339" s="198"/>
      <c r="AE339" s="60"/>
      <c r="AI339" s="198"/>
      <c r="AJ339" s="60"/>
    </row>
    <row r="340" spans="1:36">
      <c r="A340" s="184"/>
      <c r="B340" s="6" t="s">
        <v>498</v>
      </c>
      <c r="C340" s="176">
        <v>32</v>
      </c>
      <c r="D340" s="176">
        <v>47</v>
      </c>
      <c r="E340" s="176">
        <v>51</v>
      </c>
      <c r="F340" s="176">
        <v>54</v>
      </c>
      <c r="G340" s="266">
        <f t="shared" si="57"/>
        <v>49</v>
      </c>
      <c r="H340" s="259"/>
      <c r="AD340" s="198"/>
      <c r="AE340" s="60"/>
      <c r="AI340" s="198"/>
      <c r="AJ340" s="60"/>
    </row>
    <row r="341" spans="1:36">
      <c r="H341" s="259"/>
      <c r="AD341" s="198"/>
      <c r="AE341" s="60"/>
      <c r="AI341" s="198"/>
      <c r="AJ341" s="60"/>
    </row>
    <row r="342" spans="1:36">
      <c r="H342" s="259"/>
      <c r="AD342" s="198"/>
      <c r="AE342" s="60"/>
      <c r="AI342" s="198"/>
      <c r="AJ342" s="60"/>
    </row>
    <row r="343" spans="1:36">
      <c r="A343" s="184" t="s">
        <v>9</v>
      </c>
      <c r="B343" s="5" t="s">
        <v>516</v>
      </c>
      <c r="C343" s="175">
        <v>48</v>
      </c>
      <c r="D343" s="175">
        <v>30</v>
      </c>
      <c r="E343" s="175">
        <v>60</v>
      </c>
      <c r="F343" s="175">
        <v>67</v>
      </c>
      <c r="G343" s="266">
        <f t="shared" ref="G343:G356" si="58">MEDIAN(C343:F343)</f>
        <v>54</v>
      </c>
      <c r="H343" s="259"/>
      <c r="AD343" s="198"/>
      <c r="AE343" s="60"/>
      <c r="AI343" s="198"/>
      <c r="AJ343" s="60"/>
    </row>
    <row r="344" spans="1:36">
      <c r="A344" s="184"/>
      <c r="B344" s="5" t="s">
        <v>517</v>
      </c>
      <c r="C344" s="175">
        <v>28</v>
      </c>
      <c r="D344" s="175">
        <v>36</v>
      </c>
      <c r="E344" s="175">
        <v>20</v>
      </c>
      <c r="F344" s="175">
        <v>50</v>
      </c>
      <c r="G344" s="266">
        <f t="shared" si="58"/>
        <v>32</v>
      </c>
      <c r="H344" s="259"/>
      <c r="AD344" s="198"/>
      <c r="AE344" s="60"/>
      <c r="AI344" s="198"/>
      <c r="AJ344" s="60"/>
    </row>
    <row r="345" spans="1:36">
      <c r="A345" s="184"/>
      <c r="B345" s="5" t="s">
        <v>518</v>
      </c>
      <c r="C345" s="175">
        <v>28</v>
      </c>
      <c r="D345" s="175">
        <v>41</v>
      </c>
      <c r="E345" s="175">
        <v>53</v>
      </c>
      <c r="F345" s="175">
        <v>87</v>
      </c>
      <c r="G345" s="266">
        <f t="shared" si="58"/>
        <v>47</v>
      </c>
      <c r="H345" s="69"/>
      <c r="AD345" s="198"/>
      <c r="AE345" s="60"/>
      <c r="AI345" s="198"/>
      <c r="AJ345" s="60"/>
    </row>
    <row r="346" spans="1:36">
      <c r="A346" s="184"/>
      <c r="B346" s="5" t="s">
        <v>501</v>
      </c>
      <c r="C346" s="175">
        <v>48</v>
      </c>
      <c r="D346" s="175">
        <v>58</v>
      </c>
      <c r="E346" s="175">
        <v>53</v>
      </c>
      <c r="F346" s="175">
        <v>46</v>
      </c>
      <c r="G346" s="266">
        <f t="shared" si="58"/>
        <v>50.5</v>
      </c>
      <c r="H346" s="69"/>
      <c r="AD346" s="198"/>
      <c r="AE346" s="60"/>
      <c r="AI346" s="198"/>
      <c r="AJ346" s="60"/>
    </row>
    <row r="347" spans="1:36">
      <c r="A347" s="184"/>
      <c r="B347" s="5" t="s">
        <v>503</v>
      </c>
      <c r="C347" s="175">
        <v>25</v>
      </c>
      <c r="D347" s="175">
        <v>10</v>
      </c>
      <c r="E347" s="175">
        <v>26</v>
      </c>
      <c r="F347" s="175">
        <v>22</v>
      </c>
      <c r="G347" s="266">
        <f t="shared" si="58"/>
        <v>23.5</v>
      </c>
      <c r="H347" s="259"/>
      <c r="AD347" s="198"/>
      <c r="AE347" s="60"/>
      <c r="AI347" s="198"/>
      <c r="AJ347" s="60"/>
    </row>
    <row r="348" spans="1:36">
      <c r="A348" s="186"/>
      <c r="B348" s="5" t="s">
        <v>504</v>
      </c>
      <c r="C348" s="176">
        <v>38</v>
      </c>
      <c r="D348" s="176">
        <v>37</v>
      </c>
      <c r="E348" s="176">
        <v>37</v>
      </c>
      <c r="F348" s="175">
        <v>37</v>
      </c>
      <c r="G348" s="266">
        <f t="shared" si="58"/>
        <v>37</v>
      </c>
      <c r="H348" s="259"/>
      <c r="AD348" s="198"/>
      <c r="AE348" s="60"/>
      <c r="AI348" s="198"/>
      <c r="AJ348" s="60"/>
    </row>
    <row r="349" spans="1:36">
      <c r="A349" s="186"/>
      <c r="B349" s="5" t="s">
        <v>505</v>
      </c>
      <c r="C349" s="176">
        <v>24</v>
      </c>
      <c r="D349" s="176">
        <v>27</v>
      </c>
      <c r="E349" s="176">
        <v>34</v>
      </c>
      <c r="F349" s="175">
        <v>33</v>
      </c>
      <c r="G349" s="266">
        <f t="shared" si="58"/>
        <v>30</v>
      </c>
      <c r="H349" s="259"/>
      <c r="AD349" s="198"/>
      <c r="AE349" s="60"/>
      <c r="AI349" s="198"/>
      <c r="AJ349" s="60"/>
    </row>
    <row r="350" spans="1:36">
      <c r="A350" s="186"/>
      <c r="B350" s="5" t="s">
        <v>506</v>
      </c>
      <c r="C350" s="176">
        <v>34</v>
      </c>
      <c r="D350" s="176">
        <v>32</v>
      </c>
      <c r="E350" s="176">
        <v>16</v>
      </c>
      <c r="F350" s="176">
        <v>13</v>
      </c>
      <c r="G350" s="266">
        <f t="shared" si="58"/>
        <v>24</v>
      </c>
      <c r="H350" s="259"/>
      <c r="AD350" s="198"/>
      <c r="AE350" s="60"/>
      <c r="AI350" s="198"/>
      <c r="AJ350" s="60"/>
    </row>
    <row r="351" spans="1:36">
      <c r="A351" s="186"/>
      <c r="B351" s="5" t="s">
        <v>507</v>
      </c>
      <c r="C351" s="176">
        <v>29</v>
      </c>
      <c r="D351" s="176">
        <v>20</v>
      </c>
      <c r="E351" s="176">
        <v>14</v>
      </c>
      <c r="F351" s="176">
        <v>12</v>
      </c>
      <c r="G351" s="266">
        <f t="shared" si="58"/>
        <v>17</v>
      </c>
      <c r="H351" s="259"/>
      <c r="AD351" s="198"/>
      <c r="AE351" s="60"/>
      <c r="AG351" s="60"/>
      <c r="AI351" s="198"/>
      <c r="AJ351" s="60"/>
    </row>
    <row r="352" spans="1:36">
      <c r="A352" s="186"/>
      <c r="B352" s="5" t="s">
        <v>510</v>
      </c>
      <c r="C352" s="176">
        <v>12</v>
      </c>
      <c r="D352" s="176">
        <v>21</v>
      </c>
      <c r="E352" s="176">
        <v>17</v>
      </c>
      <c r="F352" s="176">
        <v>25</v>
      </c>
      <c r="G352" s="266">
        <f t="shared" si="58"/>
        <v>19</v>
      </c>
      <c r="H352" s="69"/>
      <c r="AD352" s="198"/>
      <c r="AE352" s="60"/>
      <c r="AG352" s="60"/>
      <c r="AI352" s="198"/>
      <c r="AJ352" s="60"/>
    </row>
    <row r="353" spans="1:36">
      <c r="A353" s="186"/>
      <c r="B353" s="5" t="s">
        <v>511</v>
      </c>
      <c r="C353" s="176">
        <v>36</v>
      </c>
      <c r="D353" s="176">
        <v>36</v>
      </c>
      <c r="E353" s="176">
        <v>23</v>
      </c>
      <c r="F353" s="176">
        <v>20</v>
      </c>
      <c r="G353" s="266">
        <f t="shared" si="58"/>
        <v>29.5</v>
      </c>
      <c r="H353" s="69"/>
      <c r="AD353" s="198"/>
      <c r="AE353" s="60"/>
      <c r="AI353" s="198"/>
      <c r="AJ353" s="60"/>
    </row>
    <row r="354" spans="1:36">
      <c r="A354" s="186"/>
      <c r="B354" s="5" t="s">
        <v>512</v>
      </c>
      <c r="C354" s="176">
        <v>28</v>
      </c>
      <c r="D354" s="176">
        <v>20</v>
      </c>
      <c r="E354" s="176">
        <v>17</v>
      </c>
      <c r="F354" s="176">
        <v>13</v>
      </c>
      <c r="G354" s="266">
        <f t="shared" si="58"/>
        <v>18.5</v>
      </c>
      <c r="H354" s="69"/>
      <c r="AD354" s="198"/>
      <c r="AE354" s="60"/>
      <c r="AI354" s="198"/>
      <c r="AJ354" s="60"/>
    </row>
    <row r="355" spans="1:36">
      <c r="A355" s="186"/>
      <c r="B355" s="5" t="s">
        <v>508</v>
      </c>
      <c r="C355" s="176">
        <v>48</v>
      </c>
      <c r="D355" s="176">
        <v>40</v>
      </c>
      <c r="E355" s="176">
        <v>49</v>
      </c>
      <c r="F355" s="176">
        <v>37</v>
      </c>
      <c r="G355" s="266">
        <f t="shared" si="58"/>
        <v>44</v>
      </c>
      <c r="H355" s="69"/>
      <c r="AD355" s="198"/>
      <c r="AE355" s="60"/>
      <c r="AI355" s="198"/>
      <c r="AJ355" s="60"/>
    </row>
    <row r="356" spans="1:36">
      <c r="A356" s="186"/>
      <c r="B356" s="5" t="s">
        <v>509</v>
      </c>
      <c r="C356" s="176">
        <v>35</v>
      </c>
      <c r="D356" s="176">
        <v>26</v>
      </c>
      <c r="E356" s="176">
        <v>31</v>
      </c>
      <c r="F356" s="176">
        <v>23</v>
      </c>
      <c r="G356" s="266">
        <f t="shared" si="58"/>
        <v>28.5</v>
      </c>
      <c r="H356" s="69"/>
      <c r="AD356" s="198"/>
      <c r="AE356" s="60"/>
      <c r="AI356" s="198"/>
      <c r="AJ356" s="60"/>
    </row>
    <row r="357" spans="1:36">
      <c r="H357" s="69"/>
      <c r="AD357" s="198"/>
      <c r="AE357" s="60"/>
      <c r="AI357" s="198"/>
      <c r="AJ357" s="60"/>
    </row>
    <row r="358" spans="1:36">
      <c r="H358" s="69"/>
      <c r="AD358" s="198"/>
      <c r="AE358" s="60"/>
      <c r="AI358" s="198"/>
      <c r="AJ358" s="60"/>
    </row>
    <row r="359" spans="1:36">
      <c r="H359" s="69"/>
      <c r="AD359" s="198"/>
      <c r="AE359" s="60"/>
      <c r="AI359" s="198"/>
      <c r="AJ359" s="60"/>
    </row>
    <row r="360" spans="1:36">
      <c r="H360" s="69"/>
      <c r="AD360" s="198"/>
      <c r="AE360" s="60"/>
      <c r="AI360" s="198"/>
      <c r="AJ360" s="60"/>
    </row>
    <row r="361" spans="1:36">
      <c r="A361" s="191" t="s">
        <v>524</v>
      </c>
      <c r="C361" s="174"/>
      <c r="D361" s="174"/>
      <c r="E361" s="174"/>
      <c r="F361" s="174"/>
      <c r="G361" s="174"/>
      <c r="H361" s="69"/>
      <c r="AD361" s="198"/>
      <c r="AE361" s="60"/>
      <c r="AI361" s="198"/>
      <c r="AJ361" s="60"/>
    </row>
    <row r="362" spans="1:36">
      <c r="A362" s="184" t="s">
        <v>1</v>
      </c>
      <c r="B362" s="181" t="s">
        <v>462</v>
      </c>
      <c r="C362" s="175">
        <v>400</v>
      </c>
      <c r="D362" s="175">
        <v>400</v>
      </c>
      <c r="E362" s="175">
        <v>400</v>
      </c>
      <c r="F362" s="175">
        <v>400</v>
      </c>
      <c r="G362" s="266">
        <f t="shared" ref="G362:G364" si="59">MEDIAN(C362:F362)</f>
        <v>400</v>
      </c>
      <c r="H362" s="69"/>
      <c r="AD362" s="198"/>
      <c r="AE362" s="60"/>
      <c r="AI362" s="198"/>
      <c r="AJ362" s="60"/>
    </row>
    <row r="363" spans="1:36">
      <c r="A363" s="186"/>
      <c r="B363" s="6" t="s">
        <v>464</v>
      </c>
      <c r="C363" s="176">
        <v>400</v>
      </c>
      <c r="D363" s="176">
        <v>400</v>
      </c>
      <c r="E363" s="176">
        <v>400</v>
      </c>
      <c r="F363" s="176">
        <v>400</v>
      </c>
      <c r="G363" s="266">
        <f t="shared" si="59"/>
        <v>400</v>
      </c>
      <c r="H363" s="69"/>
      <c r="AD363" s="198"/>
      <c r="AE363" s="60"/>
      <c r="AI363" s="198"/>
      <c r="AJ363" s="60"/>
    </row>
    <row r="364" spans="1:36">
      <c r="A364" s="186"/>
      <c r="B364" s="6" t="s">
        <v>466</v>
      </c>
      <c r="C364" s="176">
        <v>400</v>
      </c>
      <c r="D364" s="176">
        <v>400</v>
      </c>
      <c r="E364" s="176">
        <v>400</v>
      </c>
      <c r="F364" s="176">
        <v>400</v>
      </c>
      <c r="G364" s="266">
        <f t="shared" si="59"/>
        <v>400</v>
      </c>
      <c r="H364" s="69"/>
      <c r="AD364" s="198"/>
      <c r="AE364" s="193"/>
      <c r="AI364" s="198"/>
      <c r="AJ364" s="60"/>
    </row>
    <row r="365" spans="1:36">
      <c r="H365" s="259"/>
      <c r="AD365" s="198"/>
      <c r="AE365" s="193"/>
      <c r="AI365" s="198"/>
      <c r="AJ365" s="193"/>
    </row>
    <row r="366" spans="1:36">
      <c r="A366" s="184" t="s">
        <v>3</v>
      </c>
      <c r="B366" s="6" t="s">
        <v>467</v>
      </c>
      <c r="C366" s="176">
        <v>63</v>
      </c>
      <c r="D366" s="176">
        <v>57</v>
      </c>
      <c r="E366" s="176">
        <v>68</v>
      </c>
      <c r="F366" s="176">
        <v>82</v>
      </c>
      <c r="G366" s="266">
        <f t="shared" ref="G366:G372" si="60">MEDIAN(C366:F366)</f>
        <v>65.5</v>
      </c>
      <c r="H366" s="259"/>
      <c r="AD366" s="198"/>
      <c r="AE366" s="193"/>
      <c r="AI366" s="198"/>
      <c r="AJ366" s="193"/>
    </row>
    <row r="367" spans="1:36">
      <c r="A367" s="186"/>
      <c r="B367" s="5" t="s">
        <v>468</v>
      </c>
      <c r="C367" s="176">
        <v>5</v>
      </c>
      <c r="D367" s="176">
        <v>13</v>
      </c>
      <c r="E367" s="176">
        <v>6</v>
      </c>
      <c r="F367" s="176">
        <v>8</v>
      </c>
      <c r="G367" s="266">
        <f t="shared" si="60"/>
        <v>7</v>
      </c>
      <c r="H367" s="69"/>
      <c r="AD367" s="198"/>
      <c r="AE367" s="193"/>
      <c r="AI367" s="198"/>
      <c r="AJ367" s="193"/>
    </row>
    <row r="368" spans="1:36">
      <c r="A368" s="186"/>
      <c r="B368" s="5" t="s">
        <v>469</v>
      </c>
      <c r="C368" s="176">
        <v>21</v>
      </c>
      <c r="D368" s="176">
        <v>9</v>
      </c>
      <c r="E368" s="176">
        <v>7</v>
      </c>
      <c r="F368" s="176">
        <v>21</v>
      </c>
      <c r="G368" s="266">
        <f t="shared" si="60"/>
        <v>15</v>
      </c>
      <c r="H368" s="69"/>
      <c r="AD368" s="198"/>
      <c r="AE368" s="193"/>
      <c r="AI368" s="198"/>
      <c r="AJ368" s="193"/>
    </row>
    <row r="369" spans="1:36">
      <c r="A369" s="186"/>
      <c r="B369" s="5" t="s">
        <v>470</v>
      </c>
      <c r="C369" s="176">
        <v>29</v>
      </c>
      <c r="D369" s="176">
        <v>14</v>
      </c>
      <c r="E369" s="176">
        <v>15</v>
      </c>
      <c r="F369" s="176">
        <v>17</v>
      </c>
      <c r="G369" s="266">
        <f t="shared" si="60"/>
        <v>16</v>
      </c>
      <c r="H369" s="69"/>
      <c r="AD369" s="198"/>
      <c r="AE369" s="193"/>
      <c r="AI369" s="198"/>
      <c r="AJ369" s="193"/>
    </row>
    <row r="370" spans="1:36">
      <c r="A370" s="186"/>
      <c r="B370" s="5" t="s">
        <v>471</v>
      </c>
      <c r="C370" s="176">
        <v>8</v>
      </c>
      <c r="D370" s="176">
        <v>13</v>
      </c>
      <c r="E370" s="176">
        <v>9</v>
      </c>
      <c r="F370" s="176">
        <v>14</v>
      </c>
      <c r="G370" s="266">
        <f t="shared" si="60"/>
        <v>11</v>
      </c>
      <c r="H370" s="259"/>
      <c r="AD370" s="198"/>
      <c r="AE370" s="193"/>
      <c r="AI370" s="198"/>
      <c r="AJ370" s="193"/>
    </row>
    <row r="371" spans="1:36">
      <c r="A371" s="186"/>
      <c r="B371" s="5" t="s">
        <v>473</v>
      </c>
      <c r="C371" s="176">
        <v>24</v>
      </c>
      <c r="D371" s="176">
        <v>52</v>
      </c>
      <c r="E371" s="176">
        <v>43</v>
      </c>
      <c r="F371" s="176">
        <v>45</v>
      </c>
      <c r="G371" s="266">
        <f t="shared" si="60"/>
        <v>44</v>
      </c>
      <c r="H371" s="69"/>
      <c r="AE371" s="60"/>
      <c r="AI371" s="198"/>
      <c r="AJ371" s="193"/>
    </row>
    <row r="372" spans="1:36">
      <c r="A372" s="186"/>
      <c r="B372" s="5" t="s">
        <v>474</v>
      </c>
      <c r="C372" s="176">
        <v>9</v>
      </c>
      <c r="D372" s="176">
        <v>20</v>
      </c>
      <c r="E372" s="176">
        <v>15</v>
      </c>
      <c r="F372" s="176">
        <v>8</v>
      </c>
      <c r="G372" s="266">
        <f t="shared" si="60"/>
        <v>12</v>
      </c>
      <c r="H372" s="69"/>
      <c r="AJ372" s="60"/>
    </row>
    <row r="373" spans="1:36">
      <c r="H373" s="69"/>
    </row>
    <row r="374" spans="1:36">
      <c r="A374" s="184" t="s">
        <v>5</v>
      </c>
      <c r="B374" s="6" t="s">
        <v>475</v>
      </c>
      <c r="C374" s="176">
        <v>33</v>
      </c>
      <c r="D374" s="176">
        <v>23</v>
      </c>
      <c r="E374" s="176">
        <v>24</v>
      </c>
      <c r="F374" s="176">
        <v>27</v>
      </c>
      <c r="G374" s="266">
        <f t="shared" ref="G374:G377" si="61">MEDIAN(C374:F374)</f>
        <v>25.5</v>
      </c>
      <c r="H374" s="69"/>
    </row>
    <row r="375" spans="1:36">
      <c r="A375" s="184"/>
      <c r="B375" s="6" t="s">
        <v>476</v>
      </c>
      <c r="C375" s="176">
        <v>91</v>
      </c>
      <c r="D375" s="176">
        <v>65</v>
      </c>
      <c r="E375" s="176">
        <v>71</v>
      </c>
      <c r="F375" s="176">
        <v>91</v>
      </c>
      <c r="G375" s="266">
        <f t="shared" si="61"/>
        <v>81</v>
      </c>
      <c r="H375" s="69"/>
    </row>
    <row r="376" spans="1:36">
      <c r="A376" s="186"/>
      <c r="B376" s="5" t="s">
        <v>477</v>
      </c>
      <c r="C376" s="176">
        <v>19</v>
      </c>
      <c r="D376" s="176">
        <v>27</v>
      </c>
      <c r="E376" s="176">
        <v>8</v>
      </c>
      <c r="F376" s="176">
        <v>36</v>
      </c>
      <c r="G376" s="266">
        <f t="shared" si="61"/>
        <v>23</v>
      </c>
      <c r="H376" s="69"/>
    </row>
    <row r="377" spans="1:36">
      <c r="A377" s="186"/>
      <c r="B377" s="5" t="s">
        <v>478</v>
      </c>
      <c r="C377" s="176">
        <v>19</v>
      </c>
      <c r="D377" s="176">
        <v>24</v>
      </c>
      <c r="E377" s="176">
        <v>39</v>
      </c>
      <c r="F377" s="176">
        <v>17</v>
      </c>
      <c r="G377" s="266">
        <f t="shared" si="61"/>
        <v>21.5</v>
      </c>
      <c r="H377" s="69"/>
    </row>
    <row r="378" spans="1:36">
      <c r="H378" s="259"/>
    </row>
    <row r="379" spans="1:36">
      <c r="A379" s="184" t="s">
        <v>7</v>
      </c>
      <c r="B379" s="5" t="s">
        <v>482</v>
      </c>
      <c r="C379" s="175">
        <v>36</v>
      </c>
      <c r="D379" s="175">
        <v>22</v>
      </c>
      <c r="E379" s="175">
        <v>23</v>
      </c>
      <c r="F379" s="175">
        <v>26</v>
      </c>
      <c r="G379" s="266">
        <f t="shared" ref="G379:G390" si="62">MEDIAN(C379:F379)</f>
        <v>24.5</v>
      </c>
      <c r="H379" s="259"/>
    </row>
    <row r="380" spans="1:36">
      <c r="A380" s="184"/>
      <c r="B380" s="5" t="s">
        <v>483</v>
      </c>
      <c r="C380" s="175">
        <v>22</v>
      </c>
      <c r="D380" s="175">
        <v>49</v>
      </c>
      <c r="E380" s="175">
        <v>37</v>
      </c>
      <c r="F380" s="175">
        <v>36</v>
      </c>
      <c r="G380" s="266">
        <f t="shared" si="62"/>
        <v>36.5</v>
      </c>
      <c r="H380" s="69"/>
    </row>
    <row r="381" spans="1:36">
      <c r="A381" s="184"/>
      <c r="B381" s="5" t="s">
        <v>484</v>
      </c>
      <c r="C381" s="175">
        <v>34</v>
      </c>
      <c r="D381" s="175">
        <v>58</v>
      </c>
      <c r="E381" s="175">
        <v>51</v>
      </c>
      <c r="F381" s="175">
        <v>54</v>
      </c>
      <c r="G381" s="266">
        <f t="shared" si="62"/>
        <v>52.5</v>
      </c>
      <c r="H381" s="69"/>
    </row>
    <row r="382" spans="1:36">
      <c r="A382" s="184"/>
      <c r="B382" s="5" t="s">
        <v>485</v>
      </c>
      <c r="C382" s="175">
        <v>60</v>
      </c>
      <c r="D382" s="175">
        <v>27</v>
      </c>
      <c r="E382" s="175">
        <v>50</v>
      </c>
      <c r="F382" s="175">
        <v>46</v>
      </c>
      <c r="G382" s="266">
        <f t="shared" si="62"/>
        <v>48</v>
      </c>
      <c r="H382" s="69"/>
    </row>
    <row r="383" spans="1:36">
      <c r="A383" s="184"/>
      <c r="B383" s="6" t="s">
        <v>487</v>
      </c>
      <c r="C383" s="176">
        <v>19</v>
      </c>
      <c r="D383" s="176">
        <v>29</v>
      </c>
      <c r="E383" s="176">
        <v>37</v>
      </c>
      <c r="F383" s="176">
        <v>29</v>
      </c>
      <c r="G383" s="266">
        <f t="shared" si="62"/>
        <v>29</v>
      </c>
      <c r="H383" s="259"/>
    </row>
    <row r="384" spans="1:36">
      <c r="A384" s="184"/>
      <c r="B384" s="6" t="s">
        <v>488</v>
      </c>
      <c r="C384" s="176">
        <v>33</v>
      </c>
      <c r="D384" s="176">
        <v>27</v>
      </c>
      <c r="E384" s="176">
        <v>46</v>
      </c>
      <c r="F384" s="176">
        <v>42</v>
      </c>
      <c r="G384" s="266">
        <f t="shared" si="62"/>
        <v>37.5</v>
      </c>
      <c r="H384" s="259"/>
    </row>
    <row r="385" spans="1:8">
      <c r="A385" s="184"/>
      <c r="B385" s="6" t="s">
        <v>489</v>
      </c>
      <c r="C385" s="176">
        <v>60</v>
      </c>
      <c r="D385" s="176">
        <v>51</v>
      </c>
      <c r="E385" s="176">
        <v>60</v>
      </c>
      <c r="F385" s="176">
        <v>54</v>
      </c>
      <c r="G385" s="266">
        <f t="shared" si="62"/>
        <v>57</v>
      </c>
      <c r="H385" s="259"/>
    </row>
    <row r="386" spans="1:8">
      <c r="A386" s="184"/>
      <c r="B386" s="6" t="s">
        <v>490</v>
      </c>
      <c r="C386" s="176">
        <v>86</v>
      </c>
      <c r="D386" s="176">
        <v>57</v>
      </c>
      <c r="E386" s="176">
        <v>93</v>
      </c>
      <c r="F386" s="176">
        <v>143</v>
      </c>
      <c r="G386" s="266">
        <f t="shared" si="62"/>
        <v>89.5</v>
      </c>
      <c r="H386" s="259"/>
    </row>
    <row r="387" spans="1:8">
      <c r="A387" s="184"/>
      <c r="B387" s="6" t="s">
        <v>492</v>
      </c>
      <c r="C387" s="176">
        <v>19</v>
      </c>
      <c r="D387" s="176">
        <v>29</v>
      </c>
      <c r="E387" s="176">
        <v>26</v>
      </c>
      <c r="F387" s="176">
        <v>15</v>
      </c>
      <c r="G387" s="266">
        <f t="shared" si="62"/>
        <v>22.5</v>
      </c>
      <c r="H387" s="259"/>
    </row>
    <row r="388" spans="1:8">
      <c r="A388" s="184"/>
      <c r="B388" s="6" t="s">
        <v>494</v>
      </c>
      <c r="C388" s="176">
        <v>47</v>
      </c>
      <c r="D388" s="176">
        <v>52</v>
      </c>
      <c r="E388" s="176">
        <v>60</v>
      </c>
      <c r="F388" s="176">
        <v>63</v>
      </c>
      <c r="G388" s="266">
        <f t="shared" si="62"/>
        <v>56</v>
      </c>
      <c r="H388" s="259"/>
    </row>
    <row r="389" spans="1:8">
      <c r="A389" s="184"/>
      <c r="B389" s="6" t="s">
        <v>496</v>
      </c>
      <c r="C389" s="176">
        <v>63</v>
      </c>
      <c r="D389" s="176">
        <v>71</v>
      </c>
      <c r="E389" s="176">
        <v>67</v>
      </c>
      <c r="F389" s="176">
        <v>51</v>
      </c>
      <c r="G389" s="266">
        <f t="shared" si="62"/>
        <v>65</v>
      </c>
      <c r="H389" s="259"/>
    </row>
    <row r="390" spans="1:8">
      <c r="A390" s="184"/>
      <c r="B390" s="6" t="s">
        <v>498</v>
      </c>
      <c r="C390" s="176">
        <v>52</v>
      </c>
      <c r="D390" s="176">
        <v>58</v>
      </c>
      <c r="E390" s="176">
        <v>26</v>
      </c>
      <c r="F390" s="176">
        <v>54</v>
      </c>
      <c r="G390" s="266">
        <f t="shared" si="62"/>
        <v>53</v>
      </c>
      <c r="H390" s="259"/>
    </row>
    <row r="391" spans="1:8">
      <c r="H391" s="259"/>
    </row>
    <row r="392" spans="1:8">
      <c r="A392" s="184" t="s">
        <v>9</v>
      </c>
      <c r="B392" s="5" t="s">
        <v>518</v>
      </c>
      <c r="C392" s="175">
        <v>30</v>
      </c>
      <c r="D392" s="175">
        <v>32</v>
      </c>
      <c r="E392" s="175">
        <v>37</v>
      </c>
      <c r="F392" s="175">
        <v>22</v>
      </c>
      <c r="G392" s="266">
        <f t="shared" ref="G392:G402" si="63">MEDIAN(C392:F392)</f>
        <v>31</v>
      </c>
      <c r="H392" s="259"/>
    </row>
    <row r="393" spans="1:8">
      <c r="A393" s="184"/>
      <c r="B393" s="5" t="s">
        <v>517</v>
      </c>
      <c r="C393" s="175">
        <v>33</v>
      </c>
      <c r="D393" s="175">
        <v>30</v>
      </c>
      <c r="E393" s="175">
        <v>19</v>
      </c>
      <c r="F393" s="175">
        <v>31</v>
      </c>
      <c r="G393" s="266">
        <f t="shared" si="63"/>
        <v>30.5</v>
      </c>
      <c r="H393" s="259"/>
    </row>
    <row r="394" spans="1:8">
      <c r="A394" s="184"/>
      <c r="B394" s="5" t="s">
        <v>514</v>
      </c>
      <c r="C394" s="175">
        <v>57</v>
      </c>
      <c r="D394" s="175">
        <v>61</v>
      </c>
      <c r="E394" s="175">
        <v>67</v>
      </c>
      <c r="F394" s="175">
        <v>63</v>
      </c>
      <c r="G394" s="266">
        <f t="shared" si="63"/>
        <v>62</v>
      </c>
      <c r="H394" s="259"/>
    </row>
    <row r="395" spans="1:8">
      <c r="A395" s="184"/>
      <c r="B395" s="5" t="s">
        <v>502</v>
      </c>
      <c r="C395" s="175">
        <v>77</v>
      </c>
      <c r="D395" s="175">
        <v>57</v>
      </c>
      <c r="E395" s="175">
        <v>99</v>
      </c>
      <c r="F395" s="175">
        <v>90</v>
      </c>
      <c r="G395" s="266">
        <f t="shared" si="63"/>
        <v>83.5</v>
      </c>
      <c r="H395" s="69"/>
    </row>
    <row r="396" spans="1:8">
      <c r="A396" s="184"/>
      <c r="B396" s="6" t="s">
        <v>503</v>
      </c>
      <c r="C396" s="176">
        <v>17</v>
      </c>
      <c r="D396" s="176">
        <v>47</v>
      </c>
      <c r="E396" s="176">
        <v>35</v>
      </c>
      <c r="F396" s="176">
        <v>31</v>
      </c>
      <c r="G396" s="266">
        <f t="shared" si="63"/>
        <v>33</v>
      </c>
      <c r="H396" s="259"/>
    </row>
    <row r="397" spans="1:8">
      <c r="A397" s="186"/>
      <c r="B397" s="5" t="s">
        <v>508</v>
      </c>
      <c r="C397" s="176">
        <v>47</v>
      </c>
      <c r="D397" s="176">
        <v>53</v>
      </c>
      <c r="E397" s="176">
        <v>42</v>
      </c>
      <c r="F397" s="176">
        <v>37</v>
      </c>
      <c r="G397" s="266">
        <f t="shared" si="63"/>
        <v>44.5</v>
      </c>
      <c r="H397" s="259"/>
    </row>
    <row r="398" spans="1:8">
      <c r="A398" s="186"/>
      <c r="B398" s="5" t="s">
        <v>509</v>
      </c>
      <c r="C398" s="176">
        <v>9</v>
      </c>
      <c r="D398" s="176">
        <v>37</v>
      </c>
      <c r="E398" s="176">
        <v>32</v>
      </c>
      <c r="F398" s="176">
        <v>33</v>
      </c>
      <c r="G398" s="266">
        <f t="shared" si="63"/>
        <v>32.5</v>
      </c>
      <c r="H398" s="259"/>
    </row>
    <row r="399" spans="1:8">
      <c r="A399" s="186"/>
      <c r="B399" s="5" t="s">
        <v>504</v>
      </c>
      <c r="C399" s="176">
        <v>47</v>
      </c>
      <c r="D399" s="176">
        <v>32</v>
      </c>
      <c r="E399" s="176">
        <v>41</v>
      </c>
      <c r="F399" s="176">
        <v>37</v>
      </c>
      <c r="G399" s="266">
        <f t="shared" si="63"/>
        <v>39</v>
      </c>
      <c r="H399" s="259"/>
    </row>
    <row r="400" spans="1:8">
      <c r="A400" s="186"/>
      <c r="B400" s="5" t="s">
        <v>505</v>
      </c>
      <c r="C400" s="176">
        <v>26</v>
      </c>
      <c r="D400" s="176">
        <v>19</v>
      </c>
      <c r="E400" s="176">
        <v>37</v>
      </c>
      <c r="F400" s="176">
        <v>19</v>
      </c>
      <c r="G400" s="266">
        <f t="shared" si="63"/>
        <v>22.5</v>
      </c>
      <c r="H400" s="259"/>
    </row>
    <row r="401" spans="1:8">
      <c r="A401" s="186"/>
      <c r="B401" s="5" t="s">
        <v>506</v>
      </c>
      <c r="C401" s="176">
        <v>30</v>
      </c>
      <c r="D401" s="176">
        <v>18</v>
      </c>
      <c r="E401" s="176">
        <v>21</v>
      </c>
      <c r="F401" s="176">
        <v>19</v>
      </c>
      <c r="G401" s="266">
        <f t="shared" si="63"/>
        <v>20</v>
      </c>
      <c r="H401" s="69"/>
    </row>
    <row r="402" spans="1:8">
      <c r="A402" s="186"/>
      <c r="B402" s="5" t="s">
        <v>507</v>
      </c>
      <c r="C402" s="176">
        <v>27</v>
      </c>
      <c r="D402" s="176">
        <v>27</v>
      </c>
      <c r="E402" s="176">
        <v>21</v>
      </c>
      <c r="F402" s="176">
        <v>22</v>
      </c>
      <c r="G402" s="266">
        <f t="shared" si="63"/>
        <v>24.5</v>
      </c>
      <c r="H402" s="69"/>
    </row>
    <row r="403" spans="1:8">
      <c r="H403" s="69"/>
    </row>
    <row r="404" spans="1:8">
      <c r="H404" s="69"/>
    </row>
    <row r="405" spans="1:8">
      <c r="H405" s="69"/>
    </row>
    <row r="406" spans="1:8">
      <c r="H406" s="69"/>
    </row>
    <row r="407" spans="1:8">
      <c r="A407" s="191" t="s">
        <v>525</v>
      </c>
      <c r="C407" s="174"/>
      <c r="D407" s="174"/>
      <c r="E407" s="174"/>
      <c r="F407" s="174"/>
      <c r="G407" s="174"/>
      <c r="H407" s="69"/>
    </row>
    <row r="408" spans="1:8">
      <c r="A408" s="184" t="s">
        <v>1</v>
      </c>
      <c r="B408" s="181" t="s">
        <v>462</v>
      </c>
      <c r="C408" s="175">
        <v>400</v>
      </c>
      <c r="D408" s="175">
        <v>400</v>
      </c>
      <c r="E408" s="175">
        <v>400</v>
      </c>
      <c r="F408" s="175">
        <v>400</v>
      </c>
      <c r="G408" s="266">
        <f t="shared" ref="G408:G410" si="64">MEDIAN(C408:F408)</f>
        <v>400</v>
      </c>
      <c r="H408" s="69"/>
    </row>
    <row r="409" spans="1:8">
      <c r="A409" s="186"/>
      <c r="B409" s="6" t="s">
        <v>464</v>
      </c>
      <c r="C409" s="176">
        <v>400</v>
      </c>
      <c r="D409" s="176">
        <v>400</v>
      </c>
      <c r="E409" s="176">
        <v>400</v>
      </c>
      <c r="F409" s="176">
        <v>400</v>
      </c>
      <c r="G409" s="266">
        <f t="shared" si="64"/>
        <v>400</v>
      </c>
      <c r="H409" s="69"/>
    </row>
    <row r="410" spans="1:8">
      <c r="A410" s="186"/>
      <c r="B410" s="6" t="s">
        <v>466</v>
      </c>
      <c r="C410" s="176">
        <v>400</v>
      </c>
      <c r="D410" s="176">
        <v>400</v>
      </c>
      <c r="E410" s="176">
        <v>400</v>
      </c>
      <c r="F410" s="176">
        <v>400</v>
      </c>
      <c r="G410" s="266">
        <f t="shared" si="64"/>
        <v>400</v>
      </c>
      <c r="H410" s="69"/>
    </row>
    <row r="411" spans="1:8">
      <c r="A411" s="192"/>
      <c r="B411"/>
      <c r="C411"/>
      <c r="D411"/>
      <c r="E411"/>
      <c r="F411"/>
      <c r="G411"/>
      <c r="H411" s="69"/>
    </row>
    <row r="412" spans="1:8">
      <c r="A412" s="184" t="s">
        <v>3</v>
      </c>
      <c r="B412" s="6" t="s">
        <v>467</v>
      </c>
      <c r="C412" s="176">
        <v>35</v>
      </c>
      <c r="D412" s="176">
        <v>60</v>
      </c>
      <c r="E412" s="176">
        <v>60</v>
      </c>
      <c r="F412" s="176">
        <v>52</v>
      </c>
      <c r="G412" s="266">
        <f t="shared" ref="G412:G418" si="65">MEDIAN(C412:F412)</f>
        <v>56</v>
      </c>
      <c r="H412" s="259"/>
    </row>
    <row r="413" spans="1:8">
      <c r="A413" s="186"/>
      <c r="B413" s="5" t="s">
        <v>468</v>
      </c>
      <c r="C413" s="176">
        <v>6</v>
      </c>
      <c r="D413" s="176">
        <v>11</v>
      </c>
      <c r="E413" s="176">
        <v>6</v>
      </c>
      <c r="F413" s="176">
        <v>6</v>
      </c>
      <c r="G413" s="266">
        <f t="shared" si="65"/>
        <v>6</v>
      </c>
      <c r="H413" s="69"/>
    </row>
    <row r="414" spans="1:8">
      <c r="A414" s="186"/>
      <c r="B414" s="5" t="s">
        <v>469</v>
      </c>
      <c r="C414" s="176">
        <v>21</v>
      </c>
      <c r="D414" s="176">
        <v>24</v>
      </c>
      <c r="E414" s="176">
        <v>27</v>
      </c>
      <c r="F414" s="176">
        <v>25</v>
      </c>
      <c r="G414" s="266">
        <f t="shared" si="65"/>
        <v>24.5</v>
      </c>
      <c r="H414" s="69"/>
    </row>
    <row r="415" spans="1:8">
      <c r="A415" s="186"/>
      <c r="B415" s="5" t="s">
        <v>470</v>
      </c>
      <c r="C415" s="176">
        <v>18</v>
      </c>
      <c r="D415" s="176">
        <v>18</v>
      </c>
      <c r="E415" s="176">
        <v>19</v>
      </c>
      <c r="F415" s="176">
        <v>22</v>
      </c>
      <c r="G415" s="266">
        <f t="shared" si="65"/>
        <v>18.5</v>
      </c>
      <c r="H415" s="2"/>
    </row>
    <row r="416" spans="1:8">
      <c r="A416" s="186"/>
      <c r="B416" s="5" t="s">
        <v>471</v>
      </c>
      <c r="C416" s="176">
        <v>14</v>
      </c>
      <c r="D416" s="176">
        <v>17</v>
      </c>
      <c r="E416" s="176">
        <v>10</v>
      </c>
      <c r="F416" s="176">
        <v>23</v>
      </c>
      <c r="G416" s="266">
        <f t="shared" si="65"/>
        <v>15.5</v>
      </c>
      <c r="H416" s="259"/>
    </row>
    <row r="417" spans="1:8">
      <c r="A417" s="186"/>
      <c r="B417" s="5" t="s">
        <v>473</v>
      </c>
      <c r="C417" s="176">
        <v>55</v>
      </c>
      <c r="D417" s="176">
        <v>45</v>
      </c>
      <c r="E417" s="176">
        <v>45</v>
      </c>
      <c r="F417" s="176">
        <v>37</v>
      </c>
      <c r="G417" s="266">
        <f t="shared" si="65"/>
        <v>45</v>
      </c>
      <c r="H417" s="69"/>
    </row>
    <row r="418" spans="1:8">
      <c r="A418" s="186"/>
      <c r="B418" s="5" t="s">
        <v>474</v>
      </c>
      <c r="C418" s="176">
        <v>10</v>
      </c>
      <c r="D418" s="176">
        <v>16</v>
      </c>
      <c r="E418" s="176">
        <v>9</v>
      </c>
      <c r="F418" s="176">
        <v>16</v>
      </c>
      <c r="G418" s="266">
        <f t="shared" si="65"/>
        <v>13</v>
      </c>
      <c r="H418" s="69"/>
    </row>
    <row r="419" spans="1:8">
      <c r="A419" s="192"/>
      <c r="B419"/>
      <c r="C419"/>
      <c r="D419"/>
      <c r="E419"/>
      <c r="F419"/>
      <c r="G419"/>
      <c r="H419" s="69"/>
    </row>
    <row r="420" spans="1:8">
      <c r="A420" s="184" t="s">
        <v>5</v>
      </c>
      <c r="B420" s="6" t="s">
        <v>475</v>
      </c>
      <c r="C420" s="176">
        <v>22</v>
      </c>
      <c r="D420" s="176">
        <v>29</v>
      </c>
      <c r="E420" s="176">
        <v>24</v>
      </c>
      <c r="F420" s="176">
        <v>33</v>
      </c>
      <c r="G420" s="266">
        <f t="shared" ref="G420:G421" si="66">MEDIAN(C420:F420)</f>
        <v>26.5</v>
      </c>
      <c r="H420" s="69"/>
    </row>
    <row r="421" spans="1:8">
      <c r="A421" s="184"/>
      <c r="B421" s="6" t="s">
        <v>476</v>
      </c>
      <c r="C421" s="176">
        <v>77</v>
      </c>
      <c r="D421" s="176">
        <v>74</v>
      </c>
      <c r="E421" s="176">
        <v>89</v>
      </c>
      <c r="F421" s="176">
        <v>61</v>
      </c>
      <c r="G421" s="266">
        <f t="shared" si="66"/>
        <v>75.5</v>
      </c>
      <c r="H421" s="69"/>
    </row>
    <row r="422" spans="1:8">
      <c r="H422" s="69"/>
    </row>
    <row r="423" spans="1:8">
      <c r="A423" s="184" t="s">
        <v>7</v>
      </c>
      <c r="B423" s="5" t="s">
        <v>482</v>
      </c>
      <c r="C423" s="175">
        <v>79</v>
      </c>
      <c r="D423" s="175">
        <v>36</v>
      </c>
      <c r="E423" s="175">
        <v>32</v>
      </c>
      <c r="F423" s="175">
        <v>28</v>
      </c>
      <c r="G423" s="266">
        <f t="shared" ref="G423:G434" si="67">MEDIAN(C423:F423)</f>
        <v>34</v>
      </c>
      <c r="H423" s="2"/>
    </row>
    <row r="424" spans="1:8">
      <c r="A424" s="184"/>
      <c r="B424" s="5" t="s">
        <v>526</v>
      </c>
      <c r="C424" s="175">
        <v>27</v>
      </c>
      <c r="D424" s="175">
        <v>44</v>
      </c>
      <c r="E424" s="175">
        <v>26</v>
      </c>
      <c r="F424" s="175">
        <v>40</v>
      </c>
      <c r="G424" s="266">
        <f t="shared" si="67"/>
        <v>33.5</v>
      </c>
      <c r="H424" s="259"/>
    </row>
    <row r="425" spans="1:8">
      <c r="A425" s="184"/>
      <c r="B425" s="5" t="s">
        <v>485</v>
      </c>
      <c r="C425" s="175">
        <v>92</v>
      </c>
      <c r="D425" s="175">
        <v>52</v>
      </c>
      <c r="E425" s="175">
        <v>46</v>
      </c>
      <c r="F425" s="175">
        <v>39</v>
      </c>
      <c r="G425" s="266">
        <f t="shared" si="67"/>
        <v>49</v>
      </c>
      <c r="H425" s="259"/>
    </row>
    <row r="426" spans="1:8">
      <c r="A426" s="184"/>
      <c r="B426" s="5" t="s">
        <v>484</v>
      </c>
      <c r="C426" s="175">
        <v>44</v>
      </c>
      <c r="D426" s="175">
        <v>58</v>
      </c>
      <c r="E426" s="175">
        <v>47</v>
      </c>
      <c r="F426" s="175">
        <v>43</v>
      </c>
      <c r="G426" s="266">
        <f t="shared" si="67"/>
        <v>45.5</v>
      </c>
      <c r="H426" s="69"/>
    </row>
    <row r="427" spans="1:8">
      <c r="A427" s="184"/>
      <c r="B427" s="6" t="s">
        <v>487</v>
      </c>
      <c r="C427" s="176">
        <v>42</v>
      </c>
      <c r="D427" s="176">
        <v>54</v>
      </c>
      <c r="E427" s="176">
        <v>43</v>
      </c>
      <c r="F427" s="176">
        <v>43</v>
      </c>
      <c r="G427" s="266">
        <f t="shared" si="67"/>
        <v>43</v>
      </c>
      <c r="H427" s="259"/>
    </row>
    <row r="428" spans="1:8">
      <c r="A428" s="184"/>
      <c r="B428" s="6" t="s">
        <v>488</v>
      </c>
      <c r="C428" s="176">
        <v>13</v>
      </c>
      <c r="D428" s="176">
        <v>19</v>
      </c>
      <c r="E428" s="176">
        <v>44</v>
      </c>
      <c r="F428" s="176">
        <v>33</v>
      </c>
      <c r="G428" s="266">
        <f t="shared" si="67"/>
        <v>26</v>
      </c>
      <c r="H428" s="259"/>
    </row>
    <row r="429" spans="1:8">
      <c r="A429" s="184"/>
      <c r="B429" s="6" t="s">
        <v>489</v>
      </c>
      <c r="C429" s="176">
        <v>66</v>
      </c>
      <c r="D429" s="176">
        <v>44</v>
      </c>
      <c r="E429" s="176">
        <v>53</v>
      </c>
      <c r="F429" s="176">
        <v>43</v>
      </c>
      <c r="G429" s="266">
        <f t="shared" si="67"/>
        <v>48.5</v>
      </c>
      <c r="H429" s="259"/>
    </row>
    <row r="430" spans="1:8">
      <c r="A430" s="184"/>
      <c r="B430" s="6" t="s">
        <v>490</v>
      </c>
      <c r="C430" s="176">
        <v>59</v>
      </c>
      <c r="D430" s="176">
        <v>51</v>
      </c>
      <c r="E430" s="176">
        <v>50</v>
      </c>
      <c r="F430" s="176">
        <v>61</v>
      </c>
      <c r="G430" s="266">
        <f t="shared" si="67"/>
        <v>55</v>
      </c>
      <c r="H430" s="259"/>
    </row>
    <row r="431" spans="1:8">
      <c r="A431" s="184"/>
      <c r="B431" s="6" t="s">
        <v>492</v>
      </c>
      <c r="C431" s="176">
        <v>30</v>
      </c>
      <c r="D431" s="176">
        <v>13</v>
      </c>
      <c r="E431" s="176">
        <v>26</v>
      </c>
      <c r="F431" s="176">
        <v>14</v>
      </c>
      <c r="G431" s="266">
        <f t="shared" si="67"/>
        <v>20</v>
      </c>
      <c r="H431" s="259"/>
    </row>
    <row r="432" spans="1:8">
      <c r="A432" s="184"/>
      <c r="B432" s="6" t="s">
        <v>494</v>
      </c>
      <c r="C432" s="176">
        <v>54</v>
      </c>
      <c r="D432" s="176">
        <v>48</v>
      </c>
      <c r="E432" s="176">
        <v>47</v>
      </c>
      <c r="F432" s="176">
        <v>56</v>
      </c>
      <c r="G432" s="266">
        <f t="shared" si="67"/>
        <v>51</v>
      </c>
      <c r="H432" s="259"/>
    </row>
    <row r="433" spans="1:8">
      <c r="A433" s="184"/>
      <c r="B433" s="6" t="s">
        <v>496</v>
      </c>
      <c r="C433" s="176">
        <v>73</v>
      </c>
      <c r="D433" s="176">
        <v>69</v>
      </c>
      <c r="E433" s="176">
        <v>92</v>
      </c>
      <c r="F433" s="176">
        <v>60</v>
      </c>
      <c r="G433" s="266">
        <f t="shared" si="67"/>
        <v>71</v>
      </c>
      <c r="H433" s="259"/>
    </row>
    <row r="434" spans="1:8">
      <c r="A434" s="184"/>
      <c r="B434" s="6" t="s">
        <v>498</v>
      </c>
      <c r="C434" s="176">
        <v>73</v>
      </c>
      <c r="D434" s="176">
        <v>63</v>
      </c>
      <c r="E434" s="176">
        <v>60</v>
      </c>
      <c r="F434" s="176">
        <v>34</v>
      </c>
      <c r="G434" s="266">
        <f t="shared" si="67"/>
        <v>61.5</v>
      </c>
      <c r="H434" s="259"/>
    </row>
    <row r="435" spans="1:8">
      <c r="H435" s="259"/>
    </row>
    <row r="436" spans="1:8">
      <c r="A436" s="184" t="s">
        <v>9</v>
      </c>
      <c r="B436" s="5" t="s">
        <v>500</v>
      </c>
      <c r="C436" s="175">
        <v>19</v>
      </c>
      <c r="D436" s="175">
        <v>42</v>
      </c>
      <c r="E436" s="175">
        <v>43</v>
      </c>
      <c r="F436" s="175">
        <v>35</v>
      </c>
      <c r="G436" s="264">
        <f>AVERAGE(C436:F436)</f>
        <v>34.75</v>
      </c>
      <c r="H436" s="259"/>
    </row>
    <row r="437" spans="1:8">
      <c r="A437" s="184"/>
      <c r="B437" s="5" t="s">
        <v>518</v>
      </c>
      <c r="C437" s="175">
        <v>19</v>
      </c>
      <c r="D437" s="175">
        <v>23</v>
      </c>
      <c r="E437" s="175">
        <v>39</v>
      </c>
      <c r="F437" s="175">
        <v>34</v>
      </c>
      <c r="G437" s="266">
        <f t="shared" ref="G437:G442" si="68">MEDIAN(C437:F437)</f>
        <v>28.5</v>
      </c>
      <c r="H437" s="259"/>
    </row>
    <row r="438" spans="1:8">
      <c r="A438" s="184"/>
      <c r="B438" s="5" t="s">
        <v>502</v>
      </c>
      <c r="C438" s="175">
        <v>37</v>
      </c>
      <c r="D438" s="175">
        <v>52</v>
      </c>
      <c r="E438" s="175">
        <v>65</v>
      </c>
      <c r="F438" s="175">
        <v>35</v>
      </c>
      <c r="G438" s="266">
        <f t="shared" si="68"/>
        <v>44.5</v>
      </c>
      <c r="H438" s="259"/>
    </row>
    <row r="439" spans="1:8">
      <c r="A439" s="184"/>
      <c r="B439" s="5" t="s">
        <v>514</v>
      </c>
      <c r="C439" s="175">
        <v>58</v>
      </c>
      <c r="D439" s="175">
        <v>51</v>
      </c>
      <c r="E439" s="175">
        <v>46</v>
      </c>
      <c r="F439" s="175">
        <v>38</v>
      </c>
      <c r="G439" s="266">
        <f t="shared" si="68"/>
        <v>48.5</v>
      </c>
      <c r="H439" s="69"/>
    </row>
    <row r="440" spans="1:8">
      <c r="A440" s="184"/>
      <c r="B440" s="6" t="s">
        <v>503</v>
      </c>
      <c r="C440" s="176">
        <v>17</v>
      </c>
      <c r="D440" s="176">
        <v>37</v>
      </c>
      <c r="E440" s="176">
        <v>26</v>
      </c>
      <c r="F440" s="176">
        <v>29</v>
      </c>
      <c r="G440" s="266">
        <f t="shared" si="68"/>
        <v>27.5</v>
      </c>
      <c r="H440" s="259"/>
    </row>
    <row r="441" spans="1:8">
      <c r="A441" s="186"/>
      <c r="B441" s="5" t="s">
        <v>508</v>
      </c>
      <c r="C441" s="176">
        <v>35</v>
      </c>
      <c r="D441" s="176">
        <v>11</v>
      </c>
      <c r="E441" s="176">
        <v>10</v>
      </c>
      <c r="F441" s="176">
        <v>14</v>
      </c>
      <c r="G441" s="266">
        <f t="shared" si="68"/>
        <v>12.5</v>
      </c>
      <c r="H441" s="259"/>
    </row>
    <row r="442" spans="1:8">
      <c r="A442" s="186"/>
      <c r="B442" s="5" t="s">
        <v>509</v>
      </c>
      <c r="C442" s="176">
        <v>27</v>
      </c>
      <c r="D442" s="176">
        <v>33</v>
      </c>
      <c r="E442" s="176">
        <v>40</v>
      </c>
      <c r="F442" s="176">
        <v>36</v>
      </c>
      <c r="G442" s="266">
        <f t="shared" si="68"/>
        <v>34.5</v>
      </c>
      <c r="H442" s="259"/>
    </row>
    <row r="443" spans="1:8">
      <c r="H443" s="259"/>
    </row>
    <row r="444" spans="1:8">
      <c r="H444" s="259"/>
    </row>
    <row r="445" spans="1:8">
      <c r="H445" s="69"/>
    </row>
    <row r="446" spans="1:8">
      <c r="H446" s="69"/>
    </row>
    <row r="447" spans="1:8">
      <c r="H447" s="69"/>
    </row>
    <row r="448" spans="1:8">
      <c r="H448" s="69"/>
    </row>
    <row r="449" spans="8:8">
      <c r="H449" s="69"/>
    </row>
    <row r="450" spans="8:8">
      <c r="H450" s="69"/>
    </row>
    <row r="1048576" spans="22:22">
      <c r="V1048576" s="180"/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Read me</vt:lpstr>
      <vt:lpstr>Figure 4BCD</vt:lpstr>
      <vt:lpstr>Figure 6A-C</vt:lpstr>
      <vt:lpstr>Figure 6E</vt:lpstr>
      <vt:lpstr>Figure 7BC</vt:lpstr>
      <vt:lpstr>Figure 7DE</vt:lpstr>
      <vt:lpstr>Figure 9D</vt:lpstr>
      <vt:lpstr>Figure 9E</vt:lpstr>
      <vt:lpstr>'Figure 6A-C'!Print_Area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</dc:creator>
  <cp:keywords/>
  <dc:description/>
  <cp:lastModifiedBy>Philine Wangemann</cp:lastModifiedBy>
  <cp:revision/>
  <dcterms:created xsi:type="dcterms:W3CDTF">2017-10-11T09:37:09Z</dcterms:created>
  <dcterms:modified xsi:type="dcterms:W3CDTF">2019-07-24T22:00:06Z</dcterms:modified>
  <cp:category/>
  <cp:contentStatus/>
</cp:coreProperties>
</file>