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nge\Documents\KSU\2018 Korea Manuscript\2019-07-19 Theranostics\"/>
    </mc:Choice>
  </mc:AlternateContent>
  <bookViews>
    <workbookView xWindow="408" yWindow="408" windowWidth="28812" windowHeight="8268" tabRatio="771"/>
  </bookViews>
  <sheets>
    <sheet name="Read me" sheetId="15" r:id="rId1"/>
    <sheet name="WT" sheetId="6" r:id="rId2"/>
    <sheet name="KO" sheetId="8" r:id="rId3"/>
    <sheet name="Inj KO (tGFP)" sheetId="12" r:id="rId4"/>
    <sheet name="Inj KO (Slc26a4)" sheetId="1" r:id="rId5"/>
    <sheet name="KI" sheetId="9" r:id="rId6"/>
    <sheet name="Inj KI (tGFP)" sheetId="11" r:id="rId7"/>
    <sheet name="Inj KI (Slc26a4)" sheetId="2" r:id="rId8"/>
    <sheet name="Slopes" sheetId="10" r:id="rId9"/>
    <sheet name="One-way ANOVA" sheetId="14" r:id="rId10"/>
    <sheet name="Fisher's Exact Test" sheetId="7" r:id="rId11"/>
  </sheets>
  <definedNames>
    <definedName name="_xlnm._FilterDatabase" localSheetId="7" hidden="1">'Inj KI (Slc26a4)'!$A$108:$BV$130</definedName>
    <definedName name="_xlnm._FilterDatabase" localSheetId="4" hidden="1">'Inj KO (Slc26a4)'!$A$96:$BV$115</definedName>
    <definedName name="_xlnm._FilterDatabase" localSheetId="9" hidden="1">'One-way ANOVA'!$V$151:$W$687</definedName>
    <definedName name="_xlnm._FilterDatabase" localSheetId="8" hidden="1">Slopes!$B$4:$B$27</definedName>
    <definedName name="_xlnm.Print_Area" localSheetId="7">'Inj KI (Slc26a4)'!$BP$2:$BV$141</definedName>
    <definedName name="_xlnm.Print_Area" localSheetId="4">'Inj KO (Slc26a4)'!$BP$2:$BV$118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U115" i="1" l="1"/>
  <c r="BU84" i="1"/>
  <c r="BU53" i="1"/>
  <c r="BU22" i="1"/>
  <c r="H4" i="7" l="1"/>
  <c r="H5" i="7"/>
  <c r="H7" i="7"/>
  <c r="H8" i="7"/>
  <c r="H10" i="7"/>
  <c r="H11" i="7"/>
  <c r="H13" i="7"/>
  <c r="H14" i="7"/>
  <c r="H18" i="7"/>
  <c r="H19" i="7"/>
  <c r="H21" i="7"/>
  <c r="H22" i="7"/>
  <c r="H24" i="7"/>
  <c r="H25" i="7"/>
  <c r="H27" i="7"/>
  <c r="H28" i="7"/>
  <c r="H89" i="7"/>
  <c r="H88" i="7"/>
  <c r="H86" i="7"/>
  <c r="H85" i="7"/>
  <c r="H83" i="7"/>
  <c r="H82" i="7"/>
  <c r="H80" i="7"/>
  <c r="H79" i="7"/>
  <c r="H75" i="7"/>
  <c r="H74" i="7"/>
  <c r="H72" i="7"/>
  <c r="H71" i="7"/>
  <c r="H69" i="7"/>
  <c r="H68" i="7"/>
  <c r="H66" i="7"/>
  <c r="H65" i="7"/>
  <c r="H58" i="7"/>
  <c r="H57" i="7"/>
  <c r="H55" i="7"/>
  <c r="H54" i="7"/>
  <c r="H52" i="7"/>
  <c r="H51" i="7"/>
  <c r="H49" i="7"/>
  <c r="H48" i="7"/>
  <c r="H44" i="7"/>
  <c r="H43" i="7"/>
  <c r="H41" i="7"/>
  <c r="H40" i="7"/>
  <c r="H38" i="7"/>
  <c r="H37" i="7"/>
  <c r="H35" i="7"/>
  <c r="H34" i="7"/>
  <c r="H12" i="11" l="1"/>
  <c r="C12" i="11"/>
  <c r="H11" i="11"/>
  <c r="C11" i="11"/>
  <c r="H10" i="11"/>
  <c r="C10" i="11"/>
  <c r="H12" i="12"/>
  <c r="H11" i="12"/>
  <c r="H10" i="12"/>
  <c r="C12" i="12"/>
  <c r="C11" i="12"/>
  <c r="C10" i="12"/>
  <c r="H6" i="12" l="1"/>
  <c r="H5" i="12"/>
  <c r="H4" i="12"/>
  <c r="C2" i="12"/>
  <c r="H6" i="11"/>
  <c r="H5" i="11"/>
  <c r="H4" i="11"/>
  <c r="C2" i="11" l="1"/>
  <c r="AI5" i="10" l="1"/>
  <c r="AF5" i="10"/>
  <c r="AC5" i="10"/>
  <c r="Z5" i="10"/>
  <c r="W5" i="10"/>
  <c r="T5" i="10"/>
  <c r="Q5" i="10"/>
  <c r="N5" i="10"/>
  <c r="K5" i="10"/>
  <c r="H5" i="10"/>
  <c r="E5" i="10"/>
  <c r="B5" i="10"/>
  <c r="U161" i="6" l="1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X137" i="2"/>
  <c r="W137" i="2"/>
  <c r="V137" i="2"/>
  <c r="T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X102" i="2"/>
  <c r="W102" i="2"/>
  <c r="V102" i="2"/>
  <c r="T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X67" i="2"/>
  <c r="W67" i="2"/>
  <c r="V67" i="2"/>
  <c r="T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X32" i="2"/>
  <c r="W32" i="2"/>
  <c r="V32" i="2"/>
  <c r="T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234" i="8"/>
  <c r="C174" i="8"/>
  <c r="C114" i="8"/>
  <c r="D55" i="8"/>
  <c r="C55" i="8"/>
  <c r="C235" i="9"/>
  <c r="C234" i="9"/>
  <c r="E233" i="9"/>
  <c r="D233" i="9"/>
  <c r="C233" i="9"/>
  <c r="C176" i="9"/>
  <c r="C175" i="9"/>
  <c r="C174" i="9"/>
  <c r="C116" i="9"/>
  <c r="C115" i="9"/>
  <c r="C56" i="9"/>
  <c r="E114" i="9"/>
  <c r="E174" i="9"/>
  <c r="D174" i="9"/>
  <c r="D114" i="9"/>
  <c r="C114" i="9"/>
  <c r="C57" i="9"/>
  <c r="D55" i="9"/>
  <c r="C55" i="9"/>
  <c r="C235" i="8"/>
  <c r="D233" i="8"/>
  <c r="C233" i="8"/>
  <c r="C175" i="8"/>
  <c r="D173" i="8"/>
  <c r="C173" i="8"/>
  <c r="C115" i="8"/>
  <c r="D113" i="8"/>
  <c r="C113" i="8"/>
  <c r="D56" i="8"/>
  <c r="D54" i="8"/>
  <c r="C56" i="8"/>
  <c r="C54" i="8"/>
  <c r="H218" i="8"/>
  <c r="H212" i="8"/>
  <c r="H211" i="8"/>
  <c r="H158" i="8"/>
  <c r="H152" i="8"/>
  <c r="H151" i="8"/>
  <c r="H98" i="8"/>
  <c r="H92" i="8"/>
  <c r="H91" i="8"/>
  <c r="C179" i="8"/>
  <c r="C119" i="8"/>
  <c r="C60" i="8"/>
  <c r="C3" i="8"/>
  <c r="C125" i="6"/>
  <c r="C84" i="6"/>
  <c r="C43" i="6"/>
  <c r="C2" i="6"/>
  <c r="C107" i="2"/>
  <c r="C72" i="2"/>
  <c r="C37" i="2"/>
  <c r="C2" i="2"/>
  <c r="C180" i="9"/>
  <c r="C120" i="9"/>
  <c r="C2" i="9"/>
  <c r="C61" i="9"/>
  <c r="C95" i="1"/>
  <c r="C64" i="1"/>
  <c r="C33" i="1"/>
  <c r="C2" i="1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1" i="9"/>
  <c r="H202" i="9"/>
  <c r="H201" i="9"/>
  <c r="H162" i="9"/>
  <c r="H143" i="9"/>
  <c r="H142" i="9"/>
  <c r="H102" i="9"/>
  <c r="H83" i="9"/>
  <c r="H82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E231" i="9"/>
  <c r="D231" i="9"/>
  <c r="C231" i="9"/>
  <c r="C230" i="9"/>
  <c r="E229" i="9"/>
  <c r="D229" i="9"/>
  <c r="C229" i="9"/>
  <c r="H200" i="9"/>
  <c r="H185" i="9"/>
  <c r="H184" i="9"/>
  <c r="E172" i="9"/>
  <c r="D172" i="9"/>
  <c r="C172" i="9"/>
  <c r="C171" i="9"/>
  <c r="E170" i="9"/>
  <c r="D170" i="9"/>
  <c r="C170" i="9"/>
  <c r="H141" i="9"/>
  <c r="H126" i="9"/>
  <c r="H125" i="9"/>
  <c r="H123" i="9"/>
  <c r="E112" i="9"/>
  <c r="D112" i="9"/>
  <c r="C112" i="9"/>
  <c r="C111" i="9"/>
  <c r="E110" i="9"/>
  <c r="D110" i="9"/>
  <c r="C110" i="9"/>
  <c r="H81" i="9"/>
  <c r="H66" i="9"/>
  <c r="H65" i="9"/>
  <c r="F53" i="9"/>
  <c r="E53" i="9"/>
  <c r="D53" i="9"/>
  <c r="C53" i="9"/>
  <c r="E52" i="9"/>
  <c r="D52" i="9"/>
  <c r="C52" i="9"/>
  <c r="F51" i="9"/>
  <c r="E51" i="9"/>
  <c r="D51" i="9"/>
  <c r="C51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C50" i="8"/>
  <c r="D50" i="8"/>
  <c r="C51" i="8"/>
  <c r="D51" i="8"/>
  <c r="C52" i="8"/>
  <c r="D52" i="8"/>
  <c r="H74" i="8"/>
  <c r="H109" i="8"/>
  <c r="C109" i="8"/>
  <c r="D109" i="8"/>
  <c r="C110" i="8"/>
  <c r="C111" i="8"/>
  <c r="D111" i="8"/>
  <c r="H133" i="8"/>
  <c r="H137" i="8"/>
  <c r="C169" i="8"/>
  <c r="D169" i="8"/>
  <c r="C170" i="8"/>
  <c r="C171" i="8"/>
  <c r="D171" i="8"/>
  <c r="H193" i="8"/>
  <c r="H197" i="8"/>
  <c r="C229" i="8"/>
  <c r="D229" i="8"/>
  <c r="C230" i="8"/>
  <c r="C231" i="8"/>
  <c r="D231" i="8"/>
  <c r="BQ123" i="1"/>
  <c r="BQ121" i="1"/>
  <c r="BQ119" i="1"/>
  <c r="BQ91" i="1"/>
  <c r="BQ89" i="1"/>
  <c r="BQ87" i="1"/>
  <c r="BQ61" i="1"/>
  <c r="BQ59" i="1"/>
  <c r="BQ57" i="1"/>
  <c r="BT30" i="1"/>
  <c r="BT28" i="1"/>
  <c r="BQ30" i="1"/>
  <c r="BQ28" i="1"/>
  <c r="BQ26" i="1"/>
  <c r="H115" i="9" l="1"/>
  <c r="H55" i="9"/>
  <c r="H229" i="9"/>
  <c r="H56" i="9"/>
  <c r="H116" i="9"/>
  <c r="H176" i="9"/>
  <c r="H234" i="8"/>
  <c r="H175" i="8"/>
  <c r="H114" i="8"/>
  <c r="H55" i="8"/>
  <c r="H54" i="8"/>
  <c r="H115" i="8"/>
  <c r="H174" i="9"/>
  <c r="H234" i="9"/>
  <c r="H57" i="9"/>
  <c r="H175" i="9"/>
  <c r="H114" i="9"/>
  <c r="H233" i="9"/>
  <c r="H235" i="9"/>
  <c r="H110" i="8"/>
  <c r="H56" i="8"/>
  <c r="H173" i="8"/>
  <c r="H174" i="8"/>
  <c r="H233" i="8"/>
  <c r="H113" i="8"/>
  <c r="H235" i="8"/>
  <c r="H52" i="8"/>
  <c r="H51" i="8"/>
  <c r="H171" i="8"/>
  <c r="H111" i="8"/>
  <c r="H231" i="9"/>
  <c r="H53" i="9"/>
  <c r="H51" i="9"/>
  <c r="H52" i="9"/>
  <c r="H172" i="9"/>
  <c r="H170" i="9"/>
  <c r="H171" i="9"/>
  <c r="H110" i="9"/>
  <c r="H111" i="9"/>
  <c r="H112" i="9"/>
  <c r="H230" i="9"/>
  <c r="H170" i="8"/>
  <c r="H169" i="8"/>
  <c r="H231" i="8"/>
  <c r="H230" i="8"/>
  <c r="H229" i="8"/>
  <c r="H50" i="8"/>
  <c r="BQ139" i="2" l="1"/>
  <c r="BQ104" i="2"/>
  <c r="BQ69" i="2"/>
  <c r="BQ34" i="2"/>
  <c r="BQ137" i="2"/>
  <c r="BQ135" i="2"/>
  <c r="BQ102" i="2"/>
  <c r="BQ100" i="2"/>
  <c r="BQ67" i="2"/>
  <c r="BQ65" i="2"/>
  <c r="BT34" i="2"/>
  <c r="BT32" i="2"/>
  <c r="BQ32" i="2"/>
  <c r="BQ30" i="2"/>
  <c r="BQ163" i="6"/>
  <c r="BQ161" i="6"/>
  <c r="BQ159" i="6"/>
  <c r="BQ122" i="6"/>
  <c r="BQ120" i="6"/>
  <c r="BQ118" i="6"/>
  <c r="BQ77" i="6"/>
  <c r="BQ36" i="6" l="1"/>
  <c r="X138" i="2" l="1"/>
  <c r="W138" i="2"/>
  <c r="V138" i="2"/>
  <c r="T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U39" i="6" l="1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9" i="6"/>
  <c r="C37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80" i="6"/>
  <c r="C78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21" i="6"/>
  <c r="C119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62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C138" i="2" l="1"/>
  <c r="X136" i="2"/>
  <c r="W136" i="2"/>
  <c r="V136" i="2"/>
  <c r="T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X103" i="2"/>
  <c r="W103" i="2"/>
  <c r="V103" i="2"/>
  <c r="T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X101" i="2"/>
  <c r="W101" i="2"/>
  <c r="V101" i="2"/>
  <c r="T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X68" i="2"/>
  <c r="W68" i="2"/>
  <c r="V68" i="2"/>
  <c r="T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X66" i="2"/>
  <c r="W66" i="2"/>
  <c r="V66" i="2"/>
  <c r="T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X33" i="2"/>
  <c r="W33" i="2"/>
  <c r="V33" i="2"/>
  <c r="T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X31" i="2"/>
  <c r="W31" i="2"/>
  <c r="V31" i="2"/>
  <c r="U31" i="2"/>
  <c r="T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3" i="2"/>
  <c r="C31" i="2"/>
  <c r="C122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33" i="6" l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P45" i="6" l="1"/>
  <c r="AQ45" i="6"/>
  <c r="AJ154" i="6" l="1"/>
  <c r="AJ153" i="6"/>
  <c r="AJ152" i="6"/>
  <c r="AJ151" i="6"/>
  <c r="AJ150" i="6"/>
  <c r="AJ149" i="6"/>
  <c r="AJ148" i="6"/>
  <c r="AJ147" i="6"/>
  <c r="AJ113" i="6"/>
  <c r="AJ112" i="6"/>
  <c r="AJ111" i="6"/>
  <c r="AJ110" i="6"/>
  <c r="AJ109" i="6"/>
  <c r="AJ108" i="6"/>
  <c r="AJ107" i="6"/>
  <c r="AJ106" i="6"/>
  <c r="AJ66" i="6"/>
  <c r="AJ67" i="6"/>
  <c r="AJ68" i="6"/>
  <c r="AJ69" i="6"/>
  <c r="AJ70" i="6"/>
  <c r="AJ71" i="6"/>
  <c r="AJ72" i="6"/>
  <c r="AJ65" i="6"/>
  <c r="AI45" i="6"/>
  <c r="AJ25" i="6"/>
  <c r="AJ26" i="6"/>
  <c r="AJ27" i="6"/>
  <c r="AJ28" i="6"/>
  <c r="AJ29" i="6"/>
  <c r="AJ30" i="6"/>
  <c r="AJ31" i="6"/>
  <c r="AJ24" i="6"/>
  <c r="AP5" i="6" l="1"/>
  <c r="AP6" i="6"/>
  <c r="AP7" i="6"/>
  <c r="AP8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9" i="6"/>
  <c r="AS8" i="6"/>
  <c r="AS7" i="6"/>
  <c r="AS6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BD154" i="6"/>
  <c r="BC154" i="6"/>
  <c r="BB154" i="6"/>
  <c r="BA154" i="6"/>
  <c r="AZ154" i="6"/>
  <c r="BD153" i="6"/>
  <c r="BC153" i="6"/>
  <c r="BB153" i="6"/>
  <c r="BA153" i="6"/>
  <c r="AZ153" i="6"/>
  <c r="BD152" i="6"/>
  <c r="BC152" i="6"/>
  <c r="BB152" i="6"/>
  <c r="BA152" i="6"/>
  <c r="AZ152" i="6"/>
  <c r="BD151" i="6"/>
  <c r="BC151" i="6"/>
  <c r="BB151" i="6"/>
  <c r="BA151" i="6"/>
  <c r="AZ151" i="6"/>
  <c r="BD150" i="6"/>
  <c r="BC150" i="6"/>
  <c r="BB150" i="6"/>
  <c r="BA150" i="6"/>
  <c r="AZ150" i="6"/>
  <c r="BD149" i="6"/>
  <c r="BC149" i="6"/>
  <c r="BB149" i="6"/>
  <c r="BA149" i="6"/>
  <c r="AZ149" i="6"/>
  <c r="BD148" i="6"/>
  <c r="BC148" i="6"/>
  <c r="BB148" i="6"/>
  <c r="BA148" i="6"/>
  <c r="AZ148" i="6"/>
  <c r="BD147" i="6"/>
  <c r="BC147" i="6"/>
  <c r="BB147" i="6"/>
  <c r="BA147" i="6"/>
  <c r="AZ147" i="6"/>
  <c r="BQ146" i="6"/>
  <c r="AT146" i="6"/>
  <c r="AS146" i="6"/>
  <c r="AR146" i="6"/>
  <c r="AQ146" i="6"/>
  <c r="AP146" i="6"/>
  <c r="AO146" i="6"/>
  <c r="AN146" i="6"/>
  <c r="AM146" i="6"/>
  <c r="AI146" i="6"/>
  <c r="AH146" i="6"/>
  <c r="BQ145" i="6"/>
  <c r="AT145" i="6"/>
  <c r="AS145" i="6"/>
  <c r="AR145" i="6"/>
  <c r="AQ145" i="6"/>
  <c r="AP145" i="6"/>
  <c r="AO145" i="6"/>
  <c r="AN145" i="6"/>
  <c r="AM145" i="6"/>
  <c r="AI145" i="6"/>
  <c r="AH145" i="6"/>
  <c r="BQ144" i="6"/>
  <c r="AT144" i="6"/>
  <c r="AS144" i="6"/>
  <c r="AR144" i="6"/>
  <c r="AQ144" i="6"/>
  <c r="AP144" i="6"/>
  <c r="AO144" i="6"/>
  <c r="AN144" i="6"/>
  <c r="AM144" i="6"/>
  <c r="AI144" i="6"/>
  <c r="AH144" i="6"/>
  <c r="BQ143" i="6"/>
  <c r="AT143" i="6"/>
  <c r="AS143" i="6"/>
  <c r="AR143" i="6"/>
  <c r="AQ143" i="6"/>
  <c r="AP143" i="6"/>
  <c r="AO143" i="6"/>
  <c r="AN143" i="6"/>
  <c r="AM143" i="6"/>
  <c r="AI143" i="6"/>
  <c r="AH143" i="6"/>
  <c r="BQ142" i="6"/>
  <c r="AT142" i="6"/>
  <c r="AS142" i="6"/>
  <c r="AR142" i="6"/>
  <c r="AQ142" i="6"/>
  <c r="AP142" i="6"/>
  <c r="AO142" i="6"/>
  <c r="AN142" i="6"/>
  <c r="AM142" i="6"/>
  <c r="AI142" i="6"/>
  <c r="AH142" i="6"/>
  <c r="BQ141" i="6"/>
  <c r="AT141" i="6"/>
  <c r="AS141" i="6"/>
  <c r="AR141" i="6"/>
  <c r="AQ141" i="6"/>
  <c r="AP141" i="6"/>
  <c r="AO141" i="6"/>
  <c r="AN141" i="6"/>
  <c r="AM141" i="6"/>
  <c r="AI141" i="6"/>
  <c r="AH141" i="6"/>
  <c r="BQ140" i="6"/>
  <c r="AT140" i="6"/>
  <c r="AS140" i="6"/>
  <c r="AR140" i="6"/>
  <c r="AQ140" i="6"/>
  <c r="AP140" i="6"/>
  <c r="AO140" i="6"/>
  <c r="AN140" i="6"/>
  <c r="AM140" i="6"/>
  <c r="AI140" i="6"/>
  <c r="AH140" i="6"/>
  <c r="BQ139" i="6"/>
  <c r="AT139" i="6"/>
  <c r="AS139" i="6"/>
  <c r="AR139" i="6"/>
  <c r="AQ139" i="6"/>
  <c r="AP139" i="6"/>
  <c r="AO139" i="6"/>
  <c r="AN139" i="6"/>
  <c r="AM139" i="6"/>
  <c r="AI139" i="6"/>
  <c r="AH139" i="6"/>
  <c r="BQ138" i="6"/>
  <c r="AT138" i="6"/>
  <c r="AS138" i="6"/>
  <c r="AR138" i="6"/>
  <c r="AQ138" i="6"/>
  <c r="AP138" i="6"/>
  <c r="AO138" i="6"/>
  <c r="AN138" i="6"/>
  <c r="AM138" i="6"/>
  <c r="AI138" i="6"/>
  <c r="AH138" i="6"/>
  <c r="BQ137" i="6"/>
  <c r="AT137" i="6"/>
  <c r="AS137" i="6"/>
  <c r="AR137" i="6"/>
  <c r="AQ137" i="6"/>
  <c r="AP137" i="6"/>
  <c r="AO137" i="6"/>
  <c r="AN137" i="6"/>
  <c r="AM137" i="6"/>
  <c r="AI137" i="6"/>
  <c r="AH137" i="6"/>
  <c r="BQ136" i="6"/>
  <c r="AT136" i="6"/>
  <c r="AS136" i="6"/>
  <c r="AR136" i="6"/>
  <c r="AQ136" i="6"/>
  <c r="AP136" i="6"/>
  <c r="AO136" i="6"/>
  <c r="AN136" i="6"/>
  <c r="AM136" i="6"/>
  <c r="AI136" i="6"/>
  <c r="AH136" i="6"/>
  <c r="BQ135" i="6"/>
  <c r="AT135" i="6"/>
  <c r="AS135" i="6"/>
  <c r="AR135" i="6"/>
  <c r="AQ135" i="6"/>
  <c r="AP135" i="6"/>
  <c r="AO135" i="6"/>
  <c r="AN135" i="6"/>
  <c r="AM135" i="6"/>
  <c r="AI135" i="6"/>
  <c r="AH135" i="6"/>
  <c r="BQ134" i="6"/>
  <c r="AT134" i="6"/>
  <c r="AS134" i="6"/>
  <c r="AR134" i="6"/>
  <c r="AQ134" i="6"/>
  <c r="AP134" i="6"/>
  <c r="AO134" i="6"/>
  <c r="AN134" i="6"/>
  <c r="AM134" i="6"/>
  <c r="AI134" i="6"/>
  <c r="AH134" i="6"/>
  <c r="BQ133" i="6"/>
  <c r="AT133" i="6"/>
  <c r="AS133" i="6"/>
  <c r="AR133" i="6"/>
  <c r="AQ133" i="6"/>
  <c r="AP133" i="6"/>
  <c r="AO133" i="6"/>
  <c r="AN133" i="6"/>
  <c r="AM133" i="6"/>
  <c r="AI133" i="6"/>
  <c r="AH133" i="6"/>
  <c r="BQ132" i="6"/>
  <c r="AT132" i="6"/>
  <c r="AS132" i="6"/>
  <c r="AR132" i="6"/>
  <c r="AQ132" i="6"/>
  <c r="AP132" i="6"/>
  <c r="AO132" i="6"/>
  <c r="AN132" i="6"/>
  <c r="AM132" i="6"/>
  <c r="AI132" i="6"/>
  <c r="AH132" i="6"/>
  <c r="BQ131" i="6"/>
  <c r="AR131" i="6"/>
  <c r="AQ131" i="6"/>
  <c r="AP131" i="6"/>
  <c r="AO131" i="6"/>
  <c r="AN131" i="6"/>
  <c r="AI131" i="6"/>
  <c r="AH131" i="6"/>
  <c r="BQ130" i="6"/>
  <c r="AR130" i="6"/>
  <c r="AQ130" i="6"/>
  <c r="AP130" i="6"/>
  <c r="AO130" i="6"/>
  <c r="AN130" i="6"/>
  <c r="AI130" i="6"/>
  <c r="AH130" i="6"/>
  <c r="BQ129" i="6"/>
  <c r="AR129" i="6"/>
  <c r="AQ129" i="6"/>
  <c r="AP129" i="6"/>
  <c r="AO129" i="6"/>
  <c r="AN129" i="6"/>
  <c r="AM129" i="6"/>
  <c r="AI129" i="6"/>
  <c r="AH129" i="6"/>
  <c r="BQ128" i="6"/>
  <c r="BB128" i="6"/>
  <c r="BA128" i="6"/>
  <c r="AZ128" i="6"/>
  <c r="AY128" i="6"/>
  <c r="AX128" i="6"/>
  <c r="AW128" i="6"/>
  <c r="AV128" i="6"/>
  <c r="AU128" i="6"/>
  <c r="AT128" i="6"/>
  <c r="AS128" i="6"/>
  <c r="AQ128" i="6"/>
  <c r="AP128" i="6"/>
  <c r="AO128" i="6"/>
  <c r="AN128" i="6"/>
  <c r="AM128" i="6"/>
  <c r="AJ128" i="6"/>
  <c r="AI128" i="6"/>
  <c r="AH128" i="6"/>
  <c r="BQ127" i="6"/>
  <c r="BB127" i="6"/>
  <c r="BA127" i="6"/>
  <c r="AZ127" i="6"/>
  <c r="AY127" i="6"/>
  <c r="AX127" i="6"/>
  <c r="AW127" i="6"/>
  <c r="AV127" i="6"/>
  <c r="AU127" i="6"/>
  <c r="AT127" i="6"/>
  <c r="AS127" i="6"/>
  <c r="AQ127" i="6"/>
  <c r="AP127" i="6"/>
  <c r="AO127" i="6"/>
  <c r="AN127" i="6"/>
  <c r="AM127" i="6"/>
  <c r="AJ127" i="6"/>
  <c r="AJ161" i="6" s="1"/>
  <c r="AI127" i="6"/>
  <c r="AH127" i="6"/>
  <c r="BS126" i="6"/>
  <c r="BT163" i="6" s="1"/>
  <c r="BR126" i="6"/>
  <c r="BT161" i="6" s="1"/>
  <c r="AR125" i="6"/>
  <c r="AP125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BD113" i="6"/>
  <c r="BC113" i="6"/>
  <c r="BB113" i="6"/>
  <c r="BA113" i="6"/>
  <c r="AZ113" i="6"/>
  <c r="BD112" i="6"/>
  <c r="BC112" i="6"/>
  <c r="BB112" i="6"/>
  <c r="BA112" i="6"/>
  <c r="AZ112" i="6"/>
  <c r="BD111" i="6"/>
  <c r="BC111" i="6"/>
  <c r="BB111" i="6"/>
  <c r="BA111" i="6"/>
  <c r="AZ111" i="6"/>
  <c r="BD110" i="6"/>
  <c r="BC110" i="6"/>
  <c r="BB110" i="6"/>
  <c r="BA110" i="6"/>
  <c r="AZ110" i="6"/>
  <c r="BD109" i="6"/>
  <c r="BC109" i="6"/>
  <c r="BB109" i="6"/>
  <c r="BA109" i="6"/>
  <c r="AZ109" i="6"/>
  <c r="BD108" i="6"/>
  <c r="BC108" i="6"/>
  <c r="BB108" i="6"/>
  <c r="BA108" i="6"/>
  <c r="AZ108" i="6"/>
  <c r="BD107" i="6"/>
  <c r="BC107" i="6"/>
  <c r="BB107" i="6"/>
  <c r="BA107" i="6"/>
  <c r="AZ107" i="6"/>
  <c r="BD106" i="6"/>
  <c r="BC106" i="6"/>
  <c r="BB106" i="6"/>
  <c r="BA106" i="6"/>
  <c r="AZ106" i="6"/>
  <c r="BQ105" i="6"/>
  <c r="AT105" i="6"/>
  <c r="AS105" i="6"/>
  <c r="AR105" i="6"/>
  <c r="AQ105" i="6"/>
  <c r="AP105" i="6"/>
  <c r="AO105" i="6"/>
  <c r="AN105" i="6"/>
  <c r="AM105" i="6"/>
  <c r="AI105" i="6"/>
  <c r="AH105" i="6"/>
  <c r="BQ104" i="6"/>
  <c r="AT104" i="6"/>
  <c r="AS104" i="6"/>
  <c r="AR104" i="6"/>
  <c r="AQ104" i="6"/>
  <c r="AP104" i="6"/>
  <c r="AO104" i="6"/>
  <c r="AN104" i="6"/>
  <c r="AM104" i="6"/>
  <c r="AI104" i="6"/>
  <c r="AH104" i="6"/>
  <c r="BQ103" i="6"/>
  <c r="AT103" i="6"/>
  <c r="AS103" i="6"/>
  <c r="AR103" i="6"/>
  <c r="AQ103" i="6"/>
  <c r="AP103" i="6"/>
  <c r="AO103" i="6"/>
  <c r="AN103" i="6"/>
  <c r="AM103" i="6"/>
  <c r="AI103" i="6"/>
  <c r="AH103" i="6"/>
  <c r="BQ102" i="6"/>
  <c r="AT102" i="6"/>
  <c r="AS102" i="6"/>
  <c r="AR102" i="6"/>
  <c r="AQ102" i="6"/>
  <c r="AP102" i="6"/>
  <c r="AO102" i="6"/>
  <c r="AN102" i="6"/>
  <c r="AM102" i="6"/>
  <c r="AI102" i="6"/>
  <c r="AH102" i="6"/>
  <c r="BQ101" i="6"/>
  <c r="AT101" i="6"/>
  <c r="AS101" i="6"/>
  <c r="AR101" i="6"/>
  <c r="AQ101" i="6"/>
  <c r="AP101" i="6"/>
  <c r="AO101" i="6"/>
  <c r="AN101" i="6"/>
  <c r="AM101" i="6"/>
  <c r="AI101" i="6"/>
  <c r="AH101" i="6"/>
  <c r="BQ100" i="6"/>
  <c r="AT100" i="6"/>
  <c r="AS100" i="6"/>
  <c r="AR100" i="6"/>
  <c r="AQ100" i="6"/>
  <c r="AP100" i="6"/>
  <c r="AO100" i="6"/>
  <c r="AN100" i="6"/>
  <c r="AM100" i="6"/>
  <c r="AI100" i="6"/>
  <c r="AH100" i="6"/>
  <c r="BQ99" i="6"/>
  <c r="AT99" i="6"/>
  <c r="AS99" i="6"/>
  <c r="AR99" i="6"/>
  <c r="AQ99" i="6"/>
  <c r="AP99" i="6"/>
  <c r="AO99" i="6"/>
  <c r="AN99" i="6"/>
  <c r="AM99" i="6"/>
  <c r="AI99" i="6"/>
  <c r="AH99" i="6"/>
  <c r="BQ98" i="6"/>
  <c r="AT98" i="6"/>
  <c r="AS98" i="6"/>
  <c r="AR98" i="6"/>
  <c r="AQ98" i="6"/>
  <c r="AP98" i="6"/>
  <c r="AO98" i="6"/>
  <c r="AN98" i="6"/>
  <c r="AM98" i="6"/>
  <c r="AI98" i="6"/>
  <c r="AH98" i="6"/>
  <c r="BQ97" i="6"/>
  <c r="AT97" i="6"/>
  <c r="AS97" i="6"/>
  <c r="AR97" i="6"/>
  <c r="AQ97" i="6"/>
  <c r="AP97" i="6"/>
  <c r="AO97" i="6"/>
  <c r="AN97" i="6"/>
  <c r="AM97" i="6"/>
  <c r="AI97" i="6"/>
  <c r="AH97" i="6"/>
  <c r="BQ96" i="6"/>
  <c r="AT96" i="6"/>
  <c r="AS96" i="6"/>
  <c r="AR96" i="6"/>
  <c r="AQ96" i="6"/>
  <c r="AP96" i="6"/>
  <c r="AO96" i="6"/>
  <c r="AN96" i="6"/>
  <c r="AM96" i="6"/>
  <c r="AI96" i="6"/>
  <c r="AH96" i="6"/>
  <c r="BQ95" i="6"/>
  <c r="AT95" i="6"/>
  <c r="AS95" i="6"/>
  <c r="AR95" i="6"/>
  <c r="AQ95" i="6"/>
  <c r="AP95" i="6"/>
  <c r="AO95" i="6"/>
  <c r="AN95" i="6"/>
  <c r="AM95" i="6"/>
  <c r="AI95" i="6"/>
  <c r="AH95" i="6"/>
  <c r="BQ94" i="6"/>
  <c r="AT94" i="6"/>
  <c r="AS94" i="6"/>
  <c r="AR94" i="6"/>
  <c r="AQ94" i="6"/>
  <c r="AP94" i="6"/>
  <c r="AO94" i="6"/>
  <c r="AN94" i="6"/>
  <c r="AM94" i="6"/>
  <c r="AI94" i="6"/>
  <c r="AH94" i="6"/>
  <c r="BQ93" i="6"/>
  <c r="AT93" i="6"/>
  <c r="AS93" i="6"/>
  <c r="AR93" i="6"/>
  <c r="AQ93" i="6"/>
  <c r="AP93" i="6"/>
  <c r="AO93" i="6"/>
  <c r="AN93" i="6"/>
  <c r="AM93" i="6"/>
  <c r="AI93" i="6"/>
  <c r="AH93" i="6"/>
  <c r="BQ92" i="6"/>
  <c r="AT92" i="6"/>
  <c r="AS92" i="6"/>
  <c r="AR92" i="6"/>
  <c r="AQ92" i="6"/>
  <c r="AP92" i="6"/>
  <c r="AO92" i="6"/>
  <c r="AN92" i="6"/>
  <c r="AM92" i="6"/>
  <c r="AI92" i="6"/>
  <c r="AH92" i="6"/>
  <c r="BQ91" i="6"/>
  <c r="AT91" i="6"/>
  <c r="AS91" i="6"/>
  <c r="AR91" i="6"/>
  <c r="AQ91" i="6"/>
  <c r="AP91" i="6"/>
  <c r="AO91" i="6"/>
  <c r="AN91" i="6"/>
  <c r="AM91" i="6"/>
  <c r="AI91" i="6"/>
  <c r="AH91" i="6"/>
  <c r="BQ90" i="6"/>
  <c r="AR90" i="6"/>
  <c r="AQ90" i="6"/>
  <c r="AP90" i="6"/>
  <c r="AO90" i="6"/>
  <c r="AN90" i="6"/>
  <c r="AI90" i="6"/>
  <c r="AH90" i="6"/>
  <c r="BQ89" i="6"/>
  <c r="AR89" i="6"/>
  <c r="AQ89" i="6"/>
  <c r="AP89" i="6"/>
  <c r="AO89" i="6"/>
  <c r="AN89" i="6"/>
  <c r="AI89" i="6"/>
  <c r="AH89" i="6"/>
  <c r="BQ88" i="6"/>
  <c r="AR88" i="6"/>
  <c r="AQ88" i="6"/>
  <c r="AP88" i="6"/>
  <c r="AO88" i="6"/>
  <c r="AN88" i="6"/>
  <c r="AM88" i="6"/>
  <c r="AI88" i="6"/>
  <c r="AH88" i="6"/>
  <c r="BQ87" i="6"/>
  <c r="BB87" i="6"/>
  <c r="BA87" i="6"/>
  <c r="AZ87" i="6"/>
  <c r="AY87" i="6"/>
  <c r="AX87" i="6"/>
  <c r="AW87" i="6"/>
  <c r="AV87" i="6"/>
  <c r="AU87" i="6"/>
  <c r="AT87" i="6"/>
  <c r="AS87" i="6"/>
  <c r="AQ87" i="6"/>
  <c r="AP87" i="6"/>
  <c r="AO87" i="6"/>
  <c r="AN87" i="6"/>
  <c r="AM87" i="6"/>
  <c r="AJ87" i="6"/>
  <c r="AI87" i="6"/>
  <c r="AH87" i="6"/>
  <c r="BQ86" i="6"/>
  <c r="BB86" i="6"/>
  <c r="BA86" i="6"/>
  <c r="AZ86" i="6"/>
  <c r="AY86" i="6"/>
  <c r="AX86" i="6"/>
  <c r="AW86" i="6"/>
  <c r="AV86" i="6"/>
  <c r="AU86" i="6"/>
  <c r="AT86" i="6"/>
  <c r="AS86" i="6"/>
  <c r="AQ86" i="6"/>
  <c r="AP86" i="6"/>
  <c r="AO86" i="6"/>
  <c r="AN86" i="6"/>
  <c r="AM86" i="6"/>
  <c r="AJ86" i="6"/>
  <c r="AI86" i="6"/>
  <c r="AH86" i="6"/>
  <c r="BS85" i="6"/>
  <c r="BT122" i="6" s="1"/>
  <c r="BR85" i="6"/>
  <c r="BT120" i="6" s="1"/>
  <c r="AR84" i="6"/>
  <c r="AP84" i="6"/>
  <c r="BQ81" i="6"/>
  <c r="BQ79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D72" i="6"/>
  <c r="BC72" i="6"/>
  <c r="BB72" i="6"/>
  <c r="BA72" i="6"/>
  <c r="AZ72" i="6"/>
  <c r="BD71" i="6"/>
  <c r="BC71" i="6"/>
  <c r="BB71" i="6"/>
  <c r="BA71" i="6"/>
  <c r="AZ71" i="6"/>
  <c r="BD70" i="6"/>
  <c r="BC70" i="6"/>
  <c r="BB70" i="6"/>
  <c r="BA70" i="6"/>
  <c r="AZ70" i="6"/>
  <c r="BD69" i="6"/>
  <c r="BC69" i="6"/>
  <c r="BB69" i="6"/>
  <c r="BA69" i="6"/>
  <c r="AZ69" i="6"/>
  <c r="BD68" i="6"/>
  <c r="BC68" i="6"/>
  <c r="BB68" i="6"/>
  <c r="BA68" i="6"/>
  <c r="AZ68" i="6"/>
  <c r="BD67" i="6"/>
  <c r="BC67" i="6"/>
  <c r="BB67" i="6"/>
  <c r="BA67" i="6"/>
  <c r="AZ67" i="6"/>
  <c r="BD66" i="6"/>
  <c r="BC66" i="6"/>
  <c r="BB66" i="6"/>
  <c r="BA66" i="6"/>
  <c r="AZ66" i="6"/>
  <c r="BD65" i="6"/>
  <c r="BC65" i="6"/>
  <c r="BB65" i="6"/>
  <c r="BA65" i="6"/>
  <c r="AZ65" i="6"/>
  <c r="BQ64" i="6"/>
  <c r="AT64" i="6"/>
  <c r="AS64" i="6"/>
  <c r="AR64" i="6"/>
  <c r="AQ64" i="6"/>
  <c r="AP64" i="6"/>
  <c r="AO64" i="6"/>
  <c r="AN64" i="6"/>
  <c r="AM64" i="6"/>
  <c r="AI64" i="6"/>
  <c r="AH64" i="6"/>
  <c r="BQ63" i="6"/>
  <c r="AT63" i="6"/>
  <c r="AS63" i="6"/>
  <c r="AR63" i="6"/>
  <c r="AQ63" i="6"/>
  <c r="AP63" i="6"/>
  <c r="AO63" i="6"/>
  <c r="AN63" i="6"/>
  <c r="AM63" i="6"/>
  <c r="AI63" i="6"/>
  <c r="AH63" i="6"/>
  <c r="BQ62" i="6"/>
  <c r="AT62" i="6"/>
  <c r="AS62" i="6"/>
  <c r="AR62" i="6"/>
  <c r="AQ62" i="6"/>
  <c r="AP62" i="6"/>
  <c r="AO62" i="6"/>
  <c r="AN62" i="6"/>
  <c r="AM62" i="6"/>
  <c r="AI62" i="6"/>
  <c r="AH62" i="6"/>
  <c r="BQ61" i="6"/>
  <c r="AT61" i="6"/>
  <c r="AS61" i="6"/>
  <c r="AR61" i="6"/>
  <c r="AQ61" i="6"/>
  <c r="AP61" i="6"/>
  <c r="AO61" i="6"/>
  <c r="AN61" i="6"/>
  <c r="AM61" i="6"/>
  <c r="AI61" i="6"/>
  <c r="AH61" i="6"/>
  <c r="BQ60" i="6"/>
  <c r="AT60" i="6"/>
  <c r="AS60" i="6"/>
  <c r="AR60" i="6"/>
  <c r="AQ60" i="6"/>
  <c r="AP60" i="6"/>
  <c r="AO60" i="6"/>
  <c r="AN60" i="6"/>
  <c r="AM60" i="6"/>
  <c r="AI60" i="6"/>
  <c r="AH60" i="6"/>
  <c r="BQ59" i="6"/>
  <c r="AT59" i="6"/>
  <c r="AS59" i="6"/>
  <c r="AR59" i="6"/>
  <c r="AQ59" i="6"/>
  <c r="AP59" i="6"/>
  <c r="AO59" i="6"/>
  <c r="AN59" i="6"/>
  <c r="AM59" i="6"/>
  <c r="AI59" i="6"/>
  <c r="AH59" i="6"/>
  <c r="BQ58" i="6"/>
  <c r="AT58" i="6"/>
  <c r="AS58" i="6"/>
  <c r="AR58" i="6"/>
  <c r="AQ58" i="6"/>
  <c r="AP58" i="6"/>
  <c r="AO58" i="6"/>
  <c r="AN58" i="6"/>
  <c r="AM58" i="6"/>
  <c r="AI58" i="6"/>
  <c r="AH58" i="6"/>
  <c r="BQ57" i="6"/>
  <c r="AT57" i="6"/>
  <c r="AS57" i="6"/>
  <c r="AR57" i="6"/>
  <c r="AQ57" i="6"/>
  <c r="AP57" i="6"/>
  <c r="AO57" i="6"/>
  <c r="AN57" i="6"/>
  <c r="AM57" i="6"/>
  <c r="AI57" i="6"/>
  <c r="AH57" i="6"/>
  <c r="BQ56" i="6"/>
  <c r="AT56" i="6"/>
  <c r="AS56" i="6"/>
  <c r="AR56" i="6"/>
  <c r="AQ56" i="6"/>
  <c r="AP56" i="6"/>
  <c r="AO56" i="6"/>
  <c r="AN56" i="6"/>
  <c r="AM56" i="6"/>
  <c r="AI56" i="6"/>
  <c r="AH56" i="6"/>
  <c r="BQ55" i="6"/>
  <c r="AT55" i="6"/>
  <c r="AS55" i="6"/>
  <c r="AR55" i="6"/>
  <c r="AQ55" i="6"/>
  <c r="AP55" i="6"/>
  <c r="AO55" i="6"/>
  <c r="AN55" i="6"/>
  <c r="AM55" i="6"/>
  <c r="AI55" i="6"/>
  <c r="AH55" i="6"/>
  <c r="BQ54" i="6"/>
  <c r="AT54" i="6"/>
  <c r="AS54" i="6"/>
  <c r="AR54" i="6"/>
  <c r="AQ54" i="6"/>
  <c r="AP54" i="6"/>
  <c r="AO54" i="6"/>
  <c r="AN54" i="6"/>
  <c r="AM54" i="6"/>
  <c r="AI54" i="6"/>
  <c r="AH54" i="6"/>
  <c r="BQ53" i="6"/>
  <c r="AT53" i="6"/>
  <c r="AS53" i="6"/>
  <c r="AR53" i="6"/>
  <c r="AQ53" i="6"/>
  <c r="AP53" i="6"/>
  <c r="AO53" i="6"/>
  <c r="AN53" i="6"/>
  <c r="AM53" i="6"/>
  <c r="AI53" i="6"/>
  <c r="AH53" i="6"/>
  <c r="BQ52" i="6"/>
  <c r="AT52" i="6"/>
  <c r="AS52" i="6"/>
  <c r="AR52" i="6"/>
  <c r="AQ52" i="6"/>
  <c r="AP52" i="6"/>
  <c r="AO52" i="6"/>
  <c r="AN52" i="6"/>
  <c r="AM52" i="6"/>
  <c r="AI52" i="6"/>
  <c r="AH52" i="6"/>
  <c r="BQ51" i="6"/>
  <c r="AT51" i="6"/>
  <c r="AS51" i="6"/>
  <c r="AR51" i="6"/>
  <c r="AQ51" i="6"/>
  <c r="AP51" i="6"/>
  <c r="AO51" i="6"/>
  <c r="AN51" i="6"/>
  <c r="AM51" i="6"/>
  <c r="AI51" i="6"/>
  <c r="AH51" i="6"/>
  <c r="BQ50" i="6"/>
  <c r="AT50" i="6"/>
  <c r="AS50" i="6"/>
  <c r="AR50" i="6"/>
  <c r="AQ50" i="6"/>
  <c r="AP50" i="6"/>
  <c r="AO50" i="6"/>
  <c r="AN50" i="6"/>
  <c r="AM50" i="6"/>
  <c r="AI50" i="6"/>
  <c r="AH50" i="6"/>
  <c r="BQ49" i="6"/>
  <c r="AR49" i="6"/>
  <c r="AQ49" i="6"/>
  <c r="AP49" i="6"/>
  <c r="AO49" i="6"/>
  <c r="AN49" i="6"/>
  <c r="AI49" i="6"/>
  <c r="AH49" i="6"/>
  <c r="BQ48" i="6"/>
  <c r="AR48" i="6"/>
  <c r="AQ48" i="6"/>
  <c r="AP48" i="6"/>
  <c r="AO48" i="6"/>
  <c r="AN48" i="6"/>
  <c r="AI48" i="6"/>
  <c r="AH48" i="6"/>
  <c r="BQ47" i="6"/>
  <c r="AR47" i="6"/>
  <c r="AQ47" i="6"/>
  <c r="AP47" i="6"/>
  <c r="AO47" i="6"/>
  <c r="AN47" i="6"/>
  <c r="AM47" i="6"/>
  <c r="AI47" i="6"/>
  <c r="AH47" i="6"/>
  <c r="BQ46" i="6"/>
  <c r="BB46" i="6"/>
  <c r="BA46" i="6"/>
  <c r="AZ46" i="6"/>
  <c r="AY46" i="6"/>
  <c r="AX46" i="6"/>
  <c r="AW46" i="6"/>
  <c r="AV46" i="6"/>
  <c r="AU46" i="6"/>
  <c r="AT46" i="6"/>
  <c r="AS46" i="6"/>
  <c r="AQ46" i="6"/>
  <c r="AP46" i="6"/>
  <c r="AO46" i="6"/>
  <c r="AN46" i="6"/>
  <c r="AM46" i="6"/>
  <c r="AJ46" i="6"/>
  <c r="AI46" i="6"/>
  <c r="AH46" i="6"/>
  <c r="BQ45" i="6"/>
  <c r="BB45" i="6"/>
  <c r="BA45" i="6"/>
  <c r="AZ45" i="6"/>
  <c r="AY45" i="6"/>
  <c r="AX45" i="6"/>
  <c r="AW45" i="6"/>
  <c r="AV45" i="6"/>
  <c r="AU45" i="6"/>
  <c r="AT45" i="6"/>
  <c r="AS45" i="6"/>
  <c r="AO45" i="6"/>
  <c r="AN45" i="6"/>
  <c r="AM45" i="6"/>
  <c r="AJ45" i="6"/>
  <c r="AH45" i="6"/>
  <c r="BS44" i="6"/>
  <c r="BR44" i="6"/>
  <c r="AR43" i="6"/>
  <c r="AP43" i="6"/>
  <c r="BT40" i="6"/>
  <c r="BQ40" i="6"/>
  <c r="BT38" i="6"/>
  <c r="BQ38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BD31" i="6"/>
  <c r="BC31" i="6"/>
  <c r="BB31" i="6"/>
  <c r="BA31" i="6"/>
  <c r="AZ31" i="6"/>
  <c r="BD30" i="6"/>
  <c r="BC30" i="6"/>
  <c r="BB30" i="6"/>
  <c r="BA30" i="6"/>
  <c r="AZ30" i="6"/>
  <c r="BD29" i="6"/>
  <c r="BC29" i="6"/>
  <c r="BB29" i="6"/>
  <c r="BA29" i="6"/>
  <c r="AZ29" i="6"/>
  <c r="BD28" i="6"/>
  <c r="BC28" i="6"/>
  <c r="BB28" i="6"/>
  <c r="BA28" i="6"/>
  <c r="AZ28" i="6"/>
  <c r="BD27" i="6"/>
  <c r="BC27" i="6"/>
  <c r="BB27" i="6"/>
  <c r="BA27" i="6"/>
  <c r="AZ27" i="6"/>
  <c r="BD26" i="6"/>
  <c r="BC26" i="6"/>
  <c r="BB26" i="6"/>
  <c r="BA26" i="6"/>
  <c r="AZ26" i="6"/>
  <c r="BD25" i="6"/>
  <c r="BC25" i="6"/>
  <c r="BB25" i="6"/>
  <c r="BA25" i="6"/>
  <c r="AZ25" i="6"/>
  <c r="BD24" i="6"/>
  <c r="BC24" i="6"/>
  <c r="BB24" i="6"/>
  <c r="BA24" i="6"/>
  <c r="AZ24" i="6"/>
  <c r="BQ23" i="6"/>
  <c r="AT23" i="6"/>
  <c r="AR23" i="6"/>
  <c r="AQ23" i="6"/>
  <c r="AP23" i="6"/>
  <c r="AO23" i="6"/>
  <c r="AN23" i="6"/>
  <c r="AM23" i="6"/>
  <c r="AI23" i="6"/>
  <c r="AH23" i="6"/>
  <c r="BQ22" i="6"/>
  <c r="AT22" i="6"/>
  <c r="AR22" i="6"/>
  <c r="AQ22" i="6"/>
  <c r="AP22" i="6"/>
  <c r="AO22" i="6"/>
  <c r="AN22" i="6"/>
  <c r="AM22" i="6"/>
  <c r="AI22" i="6"/>
  <c r="AH22" i="6"/>
  <c r="BQ21" i="6"/>
  <c r="AT21" i="6"/>
  <c r="AR21" i="6"/>
  <c r="AQ21" i="6"/>
  <c r="AP21" i="6"/>
  <c r="AO21" i="6"/>
  <c r="AN21" i="6"/>
  <c r="AM21" i="6"/>
  <c r="AI21" i="6"/>
  <c r="AH21" i="6"/>
  <c r="BQ20" i="6"/>
  <c r="AT20" i="6"/>
  <c r="AR20" i="6"/>
  <c r="AQ20" i="6"/>
  <c r="AP20" i="6"/>
  <c r="AO20" i="6"/>
  <c r="AN20" i="6"/>
  <c r="AM20" i="6"/>
  <c r="AI20" i="6"/>
  <c r="AH20" i="6"/>
  <c r="BQ19" i="6"/>
  <c r="AT19" i="6"/>
  <c r="AR19" i="6"/>
  <c r="AQ19" i="6"/>
  <c r="AP19" i="6"/>
  <c r="AO19" i="6"/>
  <c r="AN19" i="6"/>
  <c r="AM19" i="6"/>
  <c r="AI19" i="6"/>
  <c r="AH19" i="6"/>
  <c r="BQ18" i="6"/>
  <c r="AT18" i="6"/>
  <c r="AR18" i="6"/>
  <c r="AQ18" i="6"/>
  <c r="AP18" i="6"/>
  <c r="AO18" i="6"/>
  <c r="AN18" i="6"/>
  <c r="AM18" i="6"/>
  <c r="AI18" i="6"/>
  <c r="AH18" i="6"/>
  <c r="BQ17" i="6"/>
  <c r="AT17" i="6"/>
  <c r="AR17" i="6"/>
  <c r="AQ17" i="6"/>
  <c r="AP17" i="6"/>
  <c r="AO17" i="6"/>
  <c r="AN17" i="6"/>
  <c r="AM17" i="6"/>
  <c r="AI17" i="6"/>
  <c r="AH17" i="6"/>
  <c r="BQ16" i="6"/>
  <c r="AT16" i="6"/>
  <c r="AR16" i="6"/>
  <c r="AQ16" i="6"/>
  <c r="AP16" i="6"/>
  <c r="AO16" i="6"/>
  <c r="AN16" i="6"/>
  <c r="AM16" i="6"/>
  <c r="AI16" i="6"/>
  <c r="AH16" i="6"/>
  <c r="BQ15" i="6"/>
  <c r="AT15" i="6"/>
  <c r="AR15" i="6"/>
  <c r="AQ15" i="6"/>
  <c r="AP15" i="6"/>
  <c r="AO15" i="6"/>
  <c r="AN15" i="6"/>
  <c r="AM15" i="6"/>
  <c r="AI15" i="6"/>
  <c r="AH15" i="6"/>
  <c r="BQ14" i="6"/>
  <c r="AT14" i="6"/>
  <c r="AR14" i="6"/>
  <c r="AQ14" i="6"/>
  <c r="AP14" i="6"/>
  <c r="AO14" i="6"/>
  <c r="AN14" i="6"/>
  <c r="AM14" i="6"/>
  <c r="AI14" i="6"/>
  <c r="AH14" i="6"/>
  <c r="BQ13" i="6"/>
  <c r="AT13" i="6"/>
  <c r="AR13" i="6"/>
  <c r="AQ13" i="6"/>
  <c r="AP13" i="6"/>
  <c r="AO13" i="6"/>
  <c r="AN13" i="6"/>
  <c r="AM13" i="6"/>
  <c r="AI13" i="6"/>
  <c r="AH13" i="6"/>
  <c r="BQ12" i="6"/>
  <c r="AT12" i="6"/>
  <c r="AR12" i="6"/>
  <c r="AQ12" i="6"/>
  <c r="AP12" i="6"/>
  <c r="AO12" i="6"/>
  <c r="AN12" i="6"/>
  <c r="AM12" i="6"/>
  <c r="AI12" i="6"/>
  <c r="AH12" i="6"/>
  <c r="BQ11" i="6"/>
  <c r="AT11" i="6"/>
  <c r="AR11" i="6"/>
  <c r="AQ11" i="6"/>
  <c r="AP11" i="6"/>
  <c r="AO11" i="6"/>
  <c r="AN11" i="6"/>
  <c r="AM11" i="6"/>
  <c r="AI11" i="6"/>
  <c r="AH11" i="6"/>
  <c r="BQ10" i="6"/>
  <c r="AT10" i="6"/>
  <c r="AR10" i="6"/>
  <c r="AQ10" i="6"/>
  <c r="AP10" i="6"/>
  <c r="AO10" i="6"/>
  <c r="AN10" i="6"/>
  <c r="AM10" i="6"/>
  <c r="AI10" i="6"/>
  <c r="AH10" i="6"/>
  <c r="BQ9" i="6"/>
  <c r="AT9" i="6"/>
  <c r="AR9" i="6"/>
  <c r="AQ9" i="6"/>
  <c r="AP9" i="6"/>
  <c r="AO9" i="6"/>
  <c r="AN9" i="6"/>
  <c r="AM9" i="6"/>
  <c r="AI9" i="6"/>
  <c r="AH9" i="6"/>
  <c r="BQ8" i="6"/>
  <c r="AR8" i="6"/>
  <c r="AQ8" i="6"/>
  <c r="AO8" i="6"/>
  <c r="AN8" i="6"/>
  <c r="AI8" i="6"/>
  <c r="AH8" i="6"/>
  <c r="BQ7" i="6"/>
  <c r="AR7" i="6"/>
  <c r="AQ7" i="6"/>
  <c r="AO7" i="6"/>
  <c r="AN7" i="6"/>
  <c r="AI7" i="6"/>
  <c r="AH7" i="6"/>
  <c r="BQ6" i="6"/>
  <c r="AR6" i="6"/>
  <c r="AQ6" i="6"/>
  <c r="AO6" i="6"/>
  <c r="AN6" i="6"/>
  <c r="AM6" i="6"/>
  <c r="AI6" i="6"/>
  <c r="AH6" i="6"/>
  <c r="BQ5" i="6"/>
  <c r="BB5" i="6"/>
  <c r="BA5" i="6"/>
  <c r="AZ5" i="6"/>
  <c r="AY5" i="6"/>
  <c r="AX5" i="6"/>
  <c r="AW5" i="6"/>
  <c r="AV5" i="6"/>
  <c r="AU5" i="6"/>
  <c r="AT5" i="6"/>
  <c r="AS5" i="6"/>
  <c r="AQ5" i="6"/>
  <c r="AO5" i="6"/>
  <c r="AN5" i="6"/>
  <c r="AM5" i="6"/>
  <c r="AJ5" i="6"/>
  <c r="AI5" i="6"/>
  <c r="AH5" i="6"/>
  <c r="BQ4" i="6"/>
  <c r="BB4" i="6"/>
  <c r="BA4" i="6"/>
  <c r="AZ4" i="6"/>
  <c r="AY4" i="6"/>
  <c r="AX4" i="6"/>
  <c r="AW4" i="6"/>
  <c r="AV4" i="6"/>
  <c r="AU4" i="6"/>
  <c r="AT4" i="6"/>
  <c r="AS4" i="6"/>
  <c r="AQ4" i="6"/>
  <c r="AP4" i="6"/>
  <c r="AO4" i="6"/>
  <c r="AN4" i="6"/>
  <c r="AM4" i="6"/>
  <c r="AJ4" i="6"/>
  <c r="AI4" i="6"/>
  <c r="AH4" i="6"/>
  <c r="BU46" i="6" l="1"/>
  <c r="BU53" i="6"/>
  <c r="BU57" i="6"/>
  <c r="BU61" i="6"/>
  <c r="BU86" i="6"/>
  <c r="BU93" i="6"/>
  <c r="BU97" i="6"/>
  <c r="BU101" i="6"/>
  <c r="BU105" i="6"/>
  <c r="BU128" i="6"/>
  <c r="BU135" i="6"/>
  <c r="BU139" i="6"/>
  <c r="BU143" i="6"/>
  <c r="BU9" i="6"/>
  <c r="BU11" i="6"/>
  <c r="BU13" i="6"/>
  <c r="BU15" i="6"/>
  <c r="BU17" i="6"/>
  <c r="BU19" i="6"/>
  <c r="BU21" i="6"/>
  <c r="BU23" i="6"/>
  <c r="BU52" i="6"/>
  <c r="BU56" i="6"/>
  <c r="BU60" i="6"/>
  <c r="BU64" i="6"/>
  <c r="BU88" i="6"/>
  <c r="BU92" i="6"/>
  <c r="BU96" i="6"/>
  <c r="BU100" i="6"/>
  <c r="BU104" i="6"/>
  <c r="BU127" i="6"/>
  <c r="BU134" i="6"/>
  <c r="BU138" i="6"/>
  <c r="BU142" i="6"/>
  <c r="BU146" i="6"/>
  <c r="BU5" i="6"/>
  <c r="BU8" i="6"/>
  <c r="BU47" i="6"/>
  <c r="BU51" i="6"/>
  <c r="BU55" i="6"/>
  <c r="BU59" i="6"/>
  <c r="BU63" i="6"/>
  <c r="BU89" i="6"/>
  <c r="BU90" i="6"/>
  <c r="BU91" i="6"/>
  <c r="BU95" i="6"/>
  <c r="BU99" i="6"/>
  <c r="BU103" i="6"/>
  <c r="BU129" i="6"/>
  <c r="BU133" i="6"/>
  <c r="BU137" i="6"/>
  <c r="BU141" i="6"/>
  <c r="BU145" i="6"/>
  <c r="BU4" i="6"/>
  <c r="BU6" i="6"/>
  <c r="BU7" i="6"/>
  <c r="BU10" i="6"/>
  <c r="BU12" i="6"/>
  <c r="BU14" i="6"/>
  <c r="BU16" i="6"/>
  <c r="BU18" i="6"/>
  <c r="BU20" i="6"/>
  <c r="BU22" i="6"/>
  <c r="BU45" i="6"/>
  <c r="BU48" i="6"/>
  <c r="BU49" i="6"/>
  <c r="BU50" i="6"/>
  <c r="BU54" i="6"/>
  <c r="BU58" i="6"/>
  <c r="BU62" i="6"/>
  <c r="BU87" i="6"/>
  <c r="BU94" i="6"/>
  <c r="BU98" i="6"/>
  <c r="BU102" i="6"/>
  <c r="BU130" i="6"/>
  <c r="BU131" i="6"/>
  <c r="BU132" i="6"/>
  <c r="BU136" i="6"/>
  <c r="BU140" i="6"/>
  <c r="BU144" i="6"/>
  <c r="AJ79" i="6"/>
  <c r="AJ38" i="6"/>
  <c r="AI120" i="6"/>
  <c r="AJ120" i="6"/>
  <c r="AH38" i="6"/>
  <c r="BS16" i="6"/>
  <c r="AI38" i="6"/>
  <c r="AH161" i="6"/>
  <c r="AH79" i="6"/>
  <c r="AI78" i="6"/>
  <c r="AH120" i="6"/>
  <c r="AI161" i="6"/>
  <c r="AI79" i="6"/>
  <c r="AH35" i="6"/>
  <c r="AH39" i="6"/>
  <c r="AH37" i="6"/>
  <c r="AH119" i="6"/>
  <c r="AH121" i="6"/>
  <c r="BS61" i="6"/>
  <c r="AI119" i="6"/>
  <c r="AI121" i="6"/>
  <c r="AI116" i="6"/>
  <c r="AJ160" i="6"/>
  <c r="AJ162" i="6"/>
  <c r="AJ33" i="6"/>
  <c r="AJ39" i="6"/>
  <c r="AJ37" i="6"/>
  <c r="AH76" i="6"/>
  <c r="AH78" i="6"/>
  <c r="AH80" i="6"/>
  <c r="AI74" i="6"/>
  <c r="AJ121" i="6"/>
  <c r="AJ119" i="6"/>
  <c r="AJ116" i="6"/>
  <c r="AJ115" i="6"/>
  <c r="AI162" i="6"/>
  <c r="AI160" i="6"/>
  <c r="BR23" i="6"/>
  <c r="AJ34" i="6"/>
  <c r="AJ80" i="6"/>
  <c r="AJ78" i="6"/>
  <c r="AI117" i="6"/>
  <c r="AH162" i="6"/>
  <c r="AH160" i="6"/>
  <c r="AI80" i="6"/>
  <c r="BS92" i="6"/>
  <c r="BR8" i="6"/>
  <c r="BS11" i="6"/>
  <c r="BS20" i="6"/>
  <c r="BR105" i="6"/>
  <c r="BR15" i="6"/>
  <c r="BR20" i="6"/>
  <c r="BR4" i="6"/>
  <c r="BS12" i="6"/>
  <c r="BR19" i="6"/>
  <c r="BR21" i="6"/>
  <c r="BR52" i="6"/>
  <c r="BR146" i="6"/>
  <c r="AI39" i="6"/>
  <c r="AI37" i="6"/>
  <c r="BS52" i="6"/>
  <c r="BS146" i="6"/>
  <c r="BS62" i="6"/>
  <c r="BR61" i="6"/>
  <c r="BR64" i="6"/>
  <c r="BS144" i="6"/>
  <c r="BS131" i="6"/>
  <c r="BS138" i="6"/>
  <c r="BR45" i="6"/>
  <c r="BR53" i="6"/>
  <c r="BR57" i="6"/>
  <c r="BR131" i="6"/>
  <c r="AI33" i="6"/>
  <c r="AI34" i="6"/>
  <c r="BS6" i="6"/>
  <c r="BS8" i="6"/>
  <c r="BR10" i="6"/>
  <c r="BR18" i="6"/>
  <c r="BS19" i="6"/>
  <c r="BR9" i="6"/>
  <c r="BS10" i="6"/>
  <c r="BR17" i="6"/>
  <c r="BS18" i="6"/>
  <c r="AH34" i="6"/>
  <c r="AI35" i="6"/>
  <c r="AI75" i="6"/>
  <c r="AI76" i="6"/>
  <c r="BR50" i="6"/>
  <c r="BS54" i="6"/>
  <c r="BR60" i="6"/>
  <c r="BS99" i="6"/>
  <c r="AI115" i="6"/>
  <c r="AJ157" i="6"/>
  <c r="AJ158" i="6"/>
  <c r="BS13" i="6"/>
  <c r="BR6" i="6"/>
  <c r="BS9" i="6"/>
  <c r="BR16" i="6"/>
  <c r="BT16" i="6" s="1"/>
  <c r="BS17" i="6"/>
  <c r="AH33" i="6"/>
  <c r="AJ35" i="6"/>
  <c r="AJ74" i="6"/>
  <c r="AJ75" i="6"/>
  <c r="AJ76" i="6"/>
  <c r="BS46" i="6"/>
  <c r="BS50" i="6"/>
  <c r="BS60" i="6"/>
  <c r="BS100" i="6"/>
  <c r="BR127" i="6"/>
  <c r="BR128" i="6"/>
  <c r="BR100" i="6"/>
  <c r="BR92" i="6"/>
  <c r="BT92" i="6" s="1"/>
  <c r="BR101" i="6"/>
  <c r="BR93" i="6"/>
  <c r="BR102" i="6"/>
  <c r="BR94" i="6"/>
  <c r="BR86" i="6"/>
  <c r="BR103" i="6"/>
  <c r="BR95" i="6"/>
  <c r="BR90" i="6"/>
  <c r="BR87" i="6"/>
  <c r="BR104" i="6"/>
  <c r="BR96" i="6"/>
  <c r="BR89" i="6"/>
  <c r="BS128" i="6"/>
  <c r="BR7" i="6"/>
  <c r="BR14" i="6"/>
  <c r="BS15" i="6"/>
  <c r="BR22" i="6"/>
  <c r="BS23" i="6"/>
  <c r="BS45" i="6"/>
  <c r="BS53" i="6"/>
  <c r="BS57" i="6"/>
  <c r="BS101" i="6"/>
  <c r="BS93" i="6"/>
  <c r="BS102" i="6"/>
  <c r="BS94" i="6"/>
  <c r="BS86" i="6"/>
  <c r="BS103" i="6"/>
  <c r="BS95" i="6"/>
  <c r="BS90" i="6"/>
  <c r="BS87" i="6"/>
  <c r="BS104" i="6"/>
  <c r="BS96" i="6"/>
  <c r="BS89" i="6"/>
  <c r="BS105" i="6"/>
  <c r="BS97" i="6"/>
  <c r="BR91" i="6"/>
  <c r="AJ117" i="6"/>
  <c r="BR130" i="6"/>
  <c r="BR5" i="6"/>
  <c r="BS7" i="6"/>
  <c r="BR13" i="6"/>
  <c r="BS14" i="6"/>
  <c r="BS22" i="6"/>
  <c r="AH117" i="6"/>
  <c r="BR88" i="6"/>
  <c r="BS91" i="6"/>
  <c r="AH116" i="6"/>
  <c r="BS130" i="6"/>
  <c r="BR135" i="6"/>
  <c r="BR136" i="6"/>
  <c r="BR137" i="6"/>
  <c r="BR144" i="6"/>
  <c r="BT144" i="6" s="1"/>
  <c r="BS21" i="6"/>
  <c r="BR62" i="6"/>
  <c r="BR54" i="6"/>
  <c r="BR49" i="6"/>
  <c r="BR46" i="6"/>
  <c r="BT46" i="6" s="1"/>
  <c r="BR63" i="6"/>
  <c r="BR55" i="6"/>
  <c r="BR58" i="6"/>
  <c r="BR47" i="6"/>
  <c r="BS88" i="6"/>
  <c r="BS136" i="6"/>
  <c r="BS137" i="6"/>
  <c r="BR143" i="6"/>
  <c r="BS145" i="6"/>
  <c r="BR145" i="6"/>
  <c r="AJ156" i="6"/>
  <c r="BS5" i="6"/>
  <c r="BR12" i="6"/>
  <c r="BT12" i="6" s="1"/>
  <c r="BR11" i="6"/>
  <c r="BS63" i="6"/>
  <c r="BS55" i="6"/>
  <c r="BS48" i="6"/>
  <c r="BS64" i="6"/>
  <c r="BS56" i="6"/>
  <c r="BT81" i="6"/>
  <c r="BS58" i="6"/>
  <c r="BS59" i="6"/>
  <c r="BS47" i="6"/>
  <c r="BR48" i="6"/>
  <c r="BS49" i="6"/>
  <c r="BR51" i="6"/>
  <c r="BR59" i="6"/>
  <c r="BT79" i="6"/>
  <c r="BR97" i="6"/>
  <c r="BR98" i="6"/>
  <c r="AH156" i="6"/>
  <c r="AH74" i="6"/>
  <c r="AH75" i="6"/>
  <c r="BS51" i="6"/>
  <c r="BR56" i="6"/>
  <c r="BS98" i="6"/>
  <c r="BR99" i="6"/>
  <c r="AH115" i="6"/>
  <c r="AI156" i="6"/>
  <c r="AI157" i="6"/>
  <c r="AI158" i="6"/>
  <c r="BS127" i="6"/>
  <c r="BR134" i="6"/>
  <c r="BS135" i="6"/>
  <c r="BR142" i="6"/>
  <c r="BS143" i="6"/>
  <c r="BR133" i="6"/>
  <c r="BS134" i="6"/>
  <c r="BR141" i="6"/>
  <c r="BS142" i="6"/>
  <c r="AH158" i="6"/>
  <c r="BR132" i="6"/>
  <c r="BS133" i="6"/>
  <c r="BR140" i="6"/>
  <c r="BS141" i="6"/>
  <c r="AH157" i="6"/>
  <c r="BR129" i="6"/>
  <c r="BS132" i="6"/>
  <c r="BR139" i="6"/>
  <c r="BS140" i="6"/>
  <c r="BS129" i="6"/>
  <c r="BR138" i="6"/>
  <c r="BS139" i="6"/>
  <c r="AN60" i="2"/>
  <c r="AO60" i="2"/>
  <c r="AP60" i="2"/>
  <c r="AQ60" i="2"/>
  <c r="AR60" i="2"/>
  <c r="BQ60" i="2"/>
  <c r="AY60" i="2"/>
  <c r="AX60" i="2"/>
  <c r="AW60" i="2"/>
  <c r="AU60" i="2"/>
  <c r="AJ60" i="2"/>
  <c r="AI60" i="2"/>
  <c r="AH60" i="2"/>
  <c r="BS96" i="1"/>
  <c r="BT123" i="1" s="1"/>
  <c r="BR96" i="1"/>
  <c r="BT121" i="1" s="1"/>
  <c r="AN114" i="1"/>
  <c r="BU114" i="1" s="1"/>
  <c r="AO114" i="1"/>
  <c r="AQ114" i="1"/>
  <c r="AR114" i="1"/>
  <c r="AS114" i="1"/>
  <c r="AT114" i="1"/>
  <c r="BQ114" i="1"/>
  <c r="BC114" i="1"/>
  <c r="BB114" i="1"/>
  <c r="AW114" i="1"/>
  <c r="AV114" i="1"/>
  <c r="AU114" i="1"/>
  <c r="AJ114" i="1"/>
  <c r="AI114" i="1"/>
  <c r="AH114" i="1"/>
  <c r="BS65" i="1"/>
  <c r="BT91" i="1" s="1"/>
  <c r="BR65" i="1"/>
  <c r="BT89" i="1" s="1"/>
  <c r="AN83" i="1"/>
  <c r="AO83" i="1"/>
  <c r="AQ83" i="1"/>
  <c r="AR83" i="1"/>
  <c r="AS83" i="1"/>
  <c r="AT83" i="1"/>
  <c r="BQ83" i="1"/>
  <c r="BC83" i="1"/>
  <c r="BB83" i="1"/>
  <c r="AW83" i="1"/>
  <c r="AV83" i="1"/>
  <c r="AU83" i="1"/>
  <c r="AJ83" i="1"/>
  <c r="AI83" i="1"/>
  <c r="AH83" i="1"/>
  <c r="BS34" i="1"/>
  <c r="BT61" i="1" s="1"/>
  <c r="BR34" i="1"/>
  <c r="BT59" i="1" s="1"/>
  <c r="AN52" i="1"/>
  <c r="AO52" i="1"/>
  <c r="AQ52" i="1"/>
  <c r="AR52" i="1"/>
  <c r="AS52" i="1"/>
  <c r="AT52" i="1"/>
  <c r="BQ52" i="1"/>
  <c r="BC52" i="1"/>
  <c r="BB52" i="1"/>
  <c r="AW52" i="1"/>
  <c r="AV52" i="1"/>
  <c r="AU52" i="1"/>
  <c r="AJ52" i="1"/>
  <c r="AI52" i="1"/>
  <c r="AH52" i="1"/>
  <c r="AM74" i="2"/>
  <c r="AN74" i="2"/>
  <c r="AP74" i="2"/>
  <c r="AQ74" i="2"/>
  <c r="AM75" i="2"/>
  <c r="AN75" i="2"/>
  <c r="AP75" i="2"/>
  <c r="AQ75" i="2"/>
  <c r="BR75" i="2" s="1"/>
  <c r="AR75" i="2"/>
  <c r="AS75" i="2"/>
  <c r="AT75" i="2"/>
  <c r="AN76" i="2"/>
  <c r="AP76" i="2"/>
  <c r="AQ76" i="2"/>
  <c r="AR76" i="2"/>
  <c r="AS76" i="2"/>
  <c r="AN77" i="2"/>
  <c r="AO77" i="2"/>
  <c r="AP77" i="2"/>
  <c r="AQ77" i="2"/>
  <c r="AN78" i="2"/>
  <c r="AO78" i="2"/>
  <c r="AP78" i="2"/>
  <c r="AQ78" i="2"/>
  <c r="AR78" i="2"/>
  <c r="AS78" i="2"/>
  <c r="AN79" i="2"/>
  <c r="AQ79" i="2"/>
  <c r="AR79" i="2"/>
  <c r="AS79" i="2"/>
  <c r="AT79" i="2"/>
  <c r="AQ80" i="2"/>
  <c r="BU80" i="2" s="1"/>
  <c r="AR80" i="2"/>
  <c r="AS80" i="2"/>
  <c r="AT80" i="2"/>
  <c r="AQ81" i="2"/>
  <c r="BU81" i="2" s="1"/>
  <c r="AR81" i="2"/>
  <c r="AS81" i="2"/>
  <c r="AT81" i="2"/>
  <c r="AQ82" i="2"/>
  <c r="BU82" i="2" s="1"/>
  <c r="AS82" i="2"/>
  <c r="AT82" i="2"/>
  <c r="AO83" i="2"/>
  <c r="AP83" i="2"/>
  <c r="AQ83" i="2"/>
  <c r="AR83" i="2"/>
  <c r="AT83" i="2"/>
  <c r="AO84" i="2"/>
  <c r="AP84" i="2"/>
  <c r="AQ84" i="2"/>
  <c r="AR84" i="2"/>
  <c r="AS84" i="2"/>
  <c r="AT84" i="2"/>
  <c r="AN85" i="2"/>
  <c r="AO85" i="2"/>
  <c r="AP85" i="2"/>
  <c r="AQ85" i="2"/>
  <c r="AR85" i="2"/>
  <c r="AT85" i="2"/>
  <c r="AN86" i="2"/>
  <c r="AO86" i="2"/>
  <c r="AP86" i="2"/>
  <c r="AQ86" i="2"/>
  <c r="AR86" i="2"/>
  <c r="AS86" i="2"/>
  <c r="AT86" i="2"/>
  <c r="AN87" i="2"/>
  <c r="AO87" i="2"/>
  <c r="AP87" i="2"/>
  <c r="AQ87" i="2"/>
  <c r="AR87" i="2"/>
  <c r="AS87" i="2"/>
  <c r="AT87" i="2"/>
  <c r="AO88" i="2"/>
  <c r="AP88" i="2"/>
  <c r="AQ88" i="2"/>
  <c r="AR88" i="2"/>
  <c r="AO89" i="2"/>
  <c r="AP89" i="2"/>
  <c r="AQ89" i="2"/>
  <c r="AR89" i="2"/>
  <c r="AS89" i="2"/>
  <c r="AO90" i="2"/>
  <c r="AP90" i="2"/>
  <c r="AQ90" i="2"/>
  <c r="AR90" i="2"/>
  <c r="AS90" i="2"/>
  <c r="AN91" i="2"/>
  <c r="AO91" i="2"/>
  <c r="AP91" i="2"/>
  <c r="AQ91" i="2"/>
  <c r="AR91" i="2"/>
  <c r="AN92" i="2"/>
  <c r="AO92" i="2"/>
  <c r="AP92" i="2"/>
  <c r="AQ92" i="2"/>
  <c r="AR92" i="2"/>
  <c r="AN93" i="2"/>
  <c r="AO93" i="2"/>
  <c r="AP93" i="2"/>
  <c r="AQ93" i="2"/>
  <c r="AR93" i="2"/>
  <c r="AN94" i="2"/>
  <c r="AO94" i="2"/>
  <c r="AP94" i="2"/>
  <c r="AQ94" i="2"/>
  <c r="AR94" i="2"/>
  <c r="AN95" i="2"/>
  <c r="BU95" i="2" s="1"/>
  <c r="AO95" i="2"/>
  <c r="AP95" i="2"/>
  <c r="AQ95" i="2"/>
  <c r="AR95" i="2"/>
  <c r="AM109" i="2"/>
  <c r="AN109" i="2"/>
  <c r="AP109" i="2"/>
  <c r="AQ109" i="2"/>
  <c r="AM110" i="2"/>
  <c r="AN110" i="2"/>
  <c r="AP110" i="2"/>
  <c r="AQ110" i="2"/>
  <c r="AR110" i="2"/>
  <c r="AS110" i="2"/>
  <c r="AT110" i="2"/>
  <c r="AN111" i="2"/>
  <c r="AP111" i="2"/>
  <c r="AQ111" i="2"/>
  <c r="AR111" i="2"/>
  <c r="AS111" i="2"/>
  <c r="AN112" i="2"/>
  <c r="AO112" i="2"/>
  <c r="AP112" i="2"/>
  <c r="AQ112" i="2"/>
  <c r="AN113" i="2"/>
  <c r="AO113" i="2"/>
  <c r="AP113" i="2"/>
  <c r="AQ113" i="2"/>
  <c r="AR113" i="2"/>
  <c r="AS113" i="2"/>
  <c r="AN114" i="2"/>
  <c r="AQ114" i="2"/>
  <c r="AR114" i="2"/>
  <c r="AS114" i="2"/>
  <c r="AT114" i="2"/>
  <c r="AQ115" i="2"/>
  <c r="BU115" i="2" s="1"/>
  <c r="AR115" i="2"/>
  <c r="AS115" i="2"/>
  <c r="AT115" i="2"/>
  <c r="AQ116" i="2"/>
  <c r="BU116" i="2" s="1"/>
  <c r="AR116" i="2"/>
  <c r="AS116" i="2"/>
  <c r="AT116" i="2"/>
  <c r="AQ117" i="2"/>
  <c r="BU117" i="2" s="1"/>
  <c r="AS117" i="2"/>
  <c r="AT117" i="2"/>
  <c r="AO118" i="2"/>
  <c r="AP118" i="2"/>
  <c r="AQ118" i="2"/>
  <c r="AR118" i="2"/>
  <c r="AT118" i="2"/>
  <c r="AO119" i="2"/>
  <c r="BU119" i="2" s="1"/>
  <c r="AP119" i="2"/>
  <c r="AQ119" i="2"/>
  <c r="AR119" i="2"/>
  <c r="AS119" i="2"/>
  <c r="AT119" i="2"/>
  <c r="AN120" i="2"/>
  <c r="AO120" i="2"/>
  <c r="AP120" i="2"/>
  <c r="AQ120" i="2"/>
  <c r="AR120" i="2"/>
  <c r="AT120" i="2"/>
  <c r="AN121" i="2"/>
  <c r="BU121" i="2" s="1"/>
  <c r="AO121" i="2"/>
  <c r="AP121" i="2"/>
  <c r="AQ121" i="2"/>
  <c r="AR121" i="2"/>
  <c r="AS121" i="2"/>
  <c r="AT121" i="2"/>
  <c r="AN122" i="2"/>
  <c r="AO122" i="2"/>
  <c r="AP122" i="2"/>
  <c r="AQ122" i="2"/>
  <c r="AR122" i="2"/>
  <c r="AS122" i="2"/>
  <c r="AT122" i="2"/>
  <c r="AO123" i="2"/>
  <c r="AP123" i="2"/>
  <c r="AQ123" i="2"/>
  <c r="AR123" i="2"/>
  <c r="AO124" i="2"/>
  <c r="AP124" i="2"/>
  <c r="AQ124" i="2"/>
  <c r="AR124" i="2"/>
  <c r="AS124" i="2"/>
  <c r="AO125" i="2"/>
  <c r="AP125" i="2"/>
  <c r="AQ125" i="2"/>
  <c r="AR125" i="2"/>
  <c r="AS125" i="2"/>
  <c r="AN126" i="2"/>
  <c r="BU126" i="2" s="1"/>
  <c r="AO126" i="2"/>
  <c r="AP126" i="2"/>
  <c r="AQ126" i="2"/>
  <c r="AR126" i="2"/>
  <c r="AN127" i="2"/>
  <c r="AO127" i="2"/>
  <c r="AP127" i="2"/>
  <c r="AQ127" i="2"/>
  <c r="AR127" i="2"/>
  <c r="AN128" i="2"/>
  <c r="AO128" i="2"/>
  <c r="AP128" i="2"/>
  <c r="AQ128" i="2"/>
  <c r="AR128" i="2"/>
  <c r="AN129" i="2"/>
  <c r="AO129" i="2"/>
  <c r="AP129" i="2"/>
  <c r="AQ129" i="2"/>
  <c r="AR129" i="2"/>
  <c r="AN130" i="2"/>
  <c r="BU130" i="2" s="1"/>
  <c r="AO130" i="2"/>
  <c r="AP130" i="2"/>
  <c r="AQ130" i="2"/>
  <c r="AR130" i="2"/>
  <c r="BQ123" i="2"/>
  <c r="AI123" i="2"/>
  <c r="AH123" i="2"/>
  <c r="BQ95" i="2"/>
  <c r="AY95" i="2"/>
  <c r="AX95" i="2"/>
  <c r="AW95" i="2"/>
  <c r="AU95" i="2"/>
  <c r="AJ95" i="2"/>
  <c r="AI95" i="2"/>
  <c r="AH95" i="2"/>
  <c r="AN25" i="2"/>
  <c r="BU25" i="2" s="1"/>
  <c r="AO25" i="2"/>
  <c r="AP25" i="2"/>
  <c r="AQ25" i="2"/>
  <c r="AR25" i="2"/>
  <c r="BQ25" i="2"/>
  <c r="AY25" i="2"/>
  <c r="AX25" i="2"/>
  <c r="AW25" i="2"/>
  <c r="AU25" i="2"/>
  <c r="AJ25" i="2"/>
  <c r="AI25" i="2"/>
  <c r="AH25" i="2"/>
  <c r="AM39" i="2"/>
  <c r="AN39" i="2"/>
  <c r="AP39" i="2"/>
  <c r="AQ39" i="2"/>
  <c r="AM40" i="2"/>
  <c r="AN40" i="2"/>
  <c r="AP40" i="2"/>
  <c r="AQ40" i="2"/>
  <c r="AR40" i="2"/>
  <c r="AS40" i="2"/>
  <c r="AT40" i="2"/>
  <c r="AN41" i="2"/>
  <c r="BU41" i="2" s="1"/>
  <c r="AP41" i="2"/>
  <c r="AQ41" i="2"/>
  <c r="AR41" i="2"/>
  <c r="AS41" i="2"/>
  <c r="AN42" i="2"/>
  <c r="AO42" i="2"/>
  <c r="AP42" i="2"/>
  <c r="AQ42" i="2"/>
  <c r="AN43" i="2"/>
  <c r="AO43" i="2"/>
  <c r="AP43" i="2"/>
  <c r="AQ43" i="2"/>
  <c r="AR43" i="2"/>
  <c r="AS43" i="2"/>
  <c r="AN44" i="2"/>
  <c r="AQ44" i="2"/>
  <c r="AR44" i="2"/>
  <c r="AS44" i="2"/>
  <c r="AT44" i="2"/>
  <c r="AQ45" i="2"/>
  <c r="BU45" i="2" s="1"/>
  <c r="AR45" i="2"/>
  <c r="AS45" i="2"/>
  <c r="AT45" i="2"/>
  <c r="AQ46" i="2"/>
  <c r="BU46" i="2" s="1"/>
  <c r="AR46" i="2"/>
  <c r="AS46" i="2"/>
  <c r="AT46" i="2"/>
  <c r="AQ47" i="2"/>
  <c r="BU47" i="2" s="1"/>
  <c r="AS47" i="2"/>
  <c r="AT47" i="2"/>
  <c r="AO48" i="2"/>
  <c r="AP48" i="2"/>
  <c r="AQ48" i="2"/>
  <c r="AR48" i="2"/>
  <c r="AT48" i="2"/>
  <c r="AO49" i="2"/>
  <c r="BU49" i="2" s="1"/>
  <c r="AP49" i="2"/>
  <c r="AQ49" i="2"/>
  <c r="AR49" i="2"/>
  <c r="AS49" i="2"/>
  <c r="AT49" i="2"/>
  <c r="AN50" i="2"/>
  <c r="AO50" i="2"/>
  <c r="AP50" i="2"/>
  <c r="AQ50" i="2"/>
  <c r="AR50" i="2"/>
  <c r="AT50" i="2"/>
  <c r="AN51" i="2"/>
  <c r="BU51" i="2" s="1"/>
  <c r="AO51" i="2"/>
  <c r="AP51" i="2"/>
  <c r="AQ51" i="2"/>
  <c r="AR51" i="2"/>
  <c r="AS51" i="2"/>
  <c r="AT51" i="2"/>
  <c r="AN52" i="2"/>
  <c r="AO52" i="2"/>
  <c r="AP52" i="2"/>
  <c r="AQ52" i="2"/>
  <c r="AR52" i="2"/>
  <c r="AS52" i="2"/>
  <c r="AT52" i="2"/>
  <c r="AO53" i="2"/>
  <c r="AP53" i="2"/>
  <c r="AQ53" i="2"/>
  <c r="AR53" i="2"/>
  <c r="AO54" i="2"/>
  <c r="AP54" i="2"/>
  <c r="AQ54" i="2"/>
  <c r="AR54" i="2"/>
  <c r="AS54" i="2"/>
  <c r="AO55" i="2"/>
  <c r="AP55" i="2"/>
  <c r="AQ55" i="2"/>
  <c r="AR55" i="2"/>
  <c r="AS55" i="2"/>
  <c r="AN56" i="2"/>
  <c r="BU56" i="2" s="1"/>
  <c r="AO56" i="2"/>
  <c r="AP56" i="2"/>
  <c r="AQ56" i="2"/>
  <c r="AR56" i="2"/>
  <c r="AN57" i="2"/>
  <c r="AO57" i="2"/>
  <c r="AP57" i="2"/>
  <c r="AQ57" i="2"/>
  <c r="AR57" i="2"/>
  <c r="AN58" i="2"/>
  <c r="AO58" i="2"/>
  <c r="AP58" i="2"/>
  <c r="AQ58" i="2"/>
  <c r="AR58" i="2"/>
  <c r="AN59" i="2"/>
  <c r="AO59" i="2"/>
  <c r="AP59" i="2"/>
  <c r="AQ59" i="2"/>
  <c r="AR59" i="2"/>
  <c r="AM97" i="1"/>
  <c r="BU97" i="1" s="1"/>
  <c r="AN97" i="1"/>
  <c r="AP97" i="1"/>
  <c r="AQ97" i="1"/>
  <c r="AR97" i="1"/>
  <c r="AS97" i="1"/>
  <c r="AT97" i="1"/>
  <c r="AM98" i="1"/>
  <c r="AN98" i="1"/>
  <c r="AO98" i="1"/>
  <c r="AP98" i="1"/>
  <c r="AQ98" i="1"/>
  <c r="AR98" i="1"/>
  <c r="AS98" i="1"/>
  <c r="AT98" i="1"/>
  <c r="AM99" i="1"/>
  <c r="AN99" i="1"/>
  <c r="AO99" i="1"/>
  <c r="AP99" i="1"/>
  <c r="AQ99" i="1"/>
  <c r="AR99" i="1"/>
  <c r="AS99" i="1"/>
  <c r="AT99" i="1"/>
  <c r="AM100" i="1"/>
  <c r="AN100" i="1"/>
  <c r="AO100" i="1"/>
  <c r="AP100" i="1"/>
  <c r="AQ100" i="1"/>
  <c r="AR100" i="1"/>
  <c r="AS100" i="1"/>
  <c r="AT100" i="1"/>
  <c r="AM101" i="1"/>
  <c r="AN101" i="1"/>
  <c r="AO101" i="1"/>
  <c r="AP101" i="1"/>
  <c r="AQ101" i="1"/>
  <c r="AR101" i="1"/>
  <c r="AS101" i="1"/>
  <c r="AT101" i="1"/>
  <c r="AM102" i="1"/>
  <c r="AN102" i="1"/>
  <c r="AO102" i="1"/>
  <c r="AP102" i="1"/>
  <c r="AQ102" i="1"/>
  <c r="AR102" i="1"/>
  <c r="AS102" i="1"/>
  <c r="AT102" i="1"/>
  <c r="AM103" i="1"/>
  <c r="AN103" i="1"/>
  <c r="AO103" i="1"/>
  <c r="AP103" i="1"/>
  <c r="AQ103" i="1"/>
  <c r="AR103" i="1"/>
  <c r="AS103" i="1"/>
  <c r="AT103" i="1"/>
  <c r="AM104" i="1"/>
  <c r="AN104" i="1"/>
  <c r="AO104" i="1"/>
  <c r="AP104" i="1"/>
  <c r="AQ104" i="1"/>
  <c r="AR104" i="1"/>
  <c r="AS104" i="1"/>
  <c r="AT104" i="1"/>
  <c r="AM105" i="1"/>
  <c r="AN105" i="1"/>
  <c r="AO105" i="1"/>
  <c r="AP105" i="1"/>
  <c r="AQ105" i="1"/>
  <c r="AR105" i="1"/>
  <c r="AS105" i="1"/>
  <c r="AT105" i="1"/>
  <c r="AM106" i="1"/>
  <c r="AN106" i="1"/>
  <c r="AO106" i="1"/>
  <c r="AQ106" i="1"/>
  <c r="AR106" i="1"/>
  <c r="AS106" i="1"/>
  <c r="AT106" i="1"/>
  <c r="AM107" i="1"/>
  <c r="AN107" i="1"/>
  <c r="AO107" i="1"/>
  <c r="AQ107" i="1"/>
  <c r="AR107" i="1"/>
  <c r="AS107" i="1"/>
  <c r="AT107" i="1"/>
  <c r="AN108" i="1"/>
  <c r="AO108" i="1"/>
  <c r="AP108" i="1"/>
  <c r="AQ108" i="1"/>
  <c r="AR108" i="1"/>
  <c r="AS108" i="1"/>
  <c r="AT108" i="1"/>
  <c r="AN109" i="1"/>
  <c r="BU109" i="1" s="1"/>
  <c r="AO109" i="1"/>
  <c r="AP109" i="1"/>
  <c r="AQ109" i="1"/>
  <c r="AR109" i="1"/>
  <c r="AS109" i="1"/>
  <c r="AT109" i="1"/>
  <c r="AN110" i="1"/>
  <c r="AO110" i="1"/>
  <c r="AP110" i="1"/>
  <c r="AQ110" i="1"/>
  <c r="AR110" i="1"/>
  <c r="AS110" i="1"/>
  <c r="AT110" i="1"/>
  <c r="AN111" i="1"/>
  <c r="AO111" i="1"/>
  <c r="AP111" i="1"/>
  <c r="AQ111" i="1"/>
  <c r="AR111" i="1"/>
  <c r="AS111" i="1"/>
  <c r="AT111" i="1"/>
  <c r="AN112" i="1"/>
  <c r="AO112" i="1"/>
  <c r="AP112" i="1"/>
  <c r="AQ112" i="1"/>
  <c r="AR112" i="1"/>
  <c r="AS112" i="1"/>
  <c r="AN113" i="1"/>
  <c r="AO113" i="1"/>
  <c r="AQ113" i="1"/>
  <c r="AS113" i="1"/>
  <c r="AT113" i="1"/>
  <c r="AM66" i="1"/>
  <c r="BU66" i="1" s="1"/>
  <c r="AN66" i="1"/>
  <c r="AP66" i="1"/>
  <c r="AQ66" i="1"/>
  <c r="AR66" i="1"/>
  <c r="AS66" i="1"/>
  <c r="AT66" i="1"/>
  <c r="AM67" i="1"/>
  <c r="AN67" i="1"/>
  <c r="AO67" i="1"/>
  <c r="AP67" i="1"/>
  <c r="AQ67" i="1"/>
  <c r="AR67" i="1"/>
  <c r="AS67" i="1"/>
  <c r="AT67" i="1"/>
  <c r="AM68" i="1"/>
  <c r="AN68" i="1"/>
  <c r="AO68" i="1"/>
  <c r="AP68" i="1"/>
  <c r="AQ68" i="1"/>
  <c r="AR68" i="1"/>
  <c r="AS68" i="1"/>
  <c r="AT68" i="1"/>
  <c r="AM69" i="1"/>
  <c r="AN69" i="1"/>
  <c r="AO69" i="1"/>
  <c r="AP69" i="1"/>
  <c r="AQ69" i="1"/>
  <c r="AR69" i="1"/>
  <c r="AS69" i="1"/>
  <c r="AT69" i="1"/>
  <c r="AM70" i="1"/>
  <c r="AN70" i="1"/>
  <c r="AO70" i="1"/>
  <c r="AP70" i="1"/>
  <c r="AQ70" i="1"/>
  <c r="AR70" i="1"/>
  <c r="AS70" i="1"/>
  <c r="AT70" i="1"/>
  <c r="AM71" i="1"/>
  <c r="AN71" i="1"/>
  <c r="AO71" i="1"/>
  <c r="AP71" i="1"/>
  <c r="AQ71" i="1"/>
  <c r="AR71" i="1"/>
  <c r="AS71" i="1"/>
  <c r="AT71" i="1"/>
  <c r="AM72" i="1"/>
  <c r="AN72" i="1"/>
  <c r="AO72" i="1"/>
  <c r="AP72" i="1"/>
  <c r="AQ72" i="1"/>
  <c r="AR72" i="1"/>
  <c r="AS72" i="1"/>
  <c r="AT72" i="1"/>
  <c r="AM73" i="1"/>
  <c r="AN73" i="1"/>
  <c r="AO73" i="1"/>
  <c r="AP73" i="1"/>
  <c r="AQ73" i="1"/>
  <c r="AR73" i="1"/>
  <c r="AS73" i="1"/>
  <c r="AT73" i="1"/>
  <c r="AM74" i="1"/>
  <c r="AN74" i="1"/>
  <c r="AO74" i="1"/>
  <c r="AP74" i="1"/>
  <c r="AQ74" i="1"/>
  <c r="AR74" i="1"/>
  <c r="AS74" i="1"/>
  <c r="AT74" i="1"/>
  <c r="AM75" i="1"/>
  <c r="AN75" i="1"/>
  <c r="AO75" i="1"/>
  <c r="AQ75" i="1"/>
  <c r="AR75" i="1"/>
  <c r="AS75" i="1"/>
  <c r="AT75" i="1"/>
  <c r="AM76" i="1"/>
  <c r="AN76" i="1"/>
  <c r="AO76" i="1"/>
  <c r="AQ76" i="1"/>
  <c r="AR76" i="1"/>
  <c r="AS76" i="1"/>
  <c r="AT76" i="1"/>
  <c r="AN77" i="1"/>
  <c r="AO77" i="1"/>
  <c r="AP77" i="1"/>
  <c r="AQ77" i="1"/>
  <c r="AR77" i="1"/>
  <c r="AS77" i="1"/>
  <c r="AT77" i="1"/>
  <c r="AN78" i="1"/>
  <c r="BU78" i="1" s="1"/>
  <c r="AO78" i="1"/>
  <c r="AP78" i="1"/>
  <c r="AQ78" i="1"/>
  <c r="AR78" i="1"/>
  <c r="AS78" i="1"/>
  <c r="AT78" i="1"/>
  <c r="AN79" i="1"/>
  <c r="AO79" i="1"/>
  <c r="AP79" i="1"/>
  <c r="AQ79" i="1"/>
  <c r="AR79" i="1"/>
  <c r="AS79" i="1"/>
  <c r="AT79" i="1"/>
  <c r="AN80" i="1"/>
  <c r="AO80" i="1"/>
  <c r="AP80" i="1"/>
  <c r="AQ80" i="1"/>
  <c r="AR80" i="1"/>
  <c r="AS80" i="1"/>
  <c r="AT80" i="1"/>
  <c r="AN81" i="1"/>
  <c r="AO81" i="1"/>
  <c r="AP81" i="1"/>
  <c r="AQ81" i="1"/>
  <c r="AR81" i="1"/>
  <c r="AS81" i="1"/>
  <c r="AN82" i="1"/>
  <c r="AO82" i="1"/>
  <c r="AQ82" i="1"/>
  <c r="AS82" i="1"/>
  <c r="AT82" i="1"/>
  <c r="AM35" i="1"/>
  <c r="BU35" i="1" s="1"/>
  <c r="AN35" i="1"/>
  <c r="AP35" i="1"/>
  <c r="AQ35" i="1"/>
  <c r="AR35" i="1"/>
  <c r="AS35" i="1"/>
  <c r="AT35" i="1"/>
  <c r="AM36" i="1"/>
  <c r="AN36" i="1"/>
  <c r="AO36" i="1"/>
  <c r="AP36" i="1"/>
  <c r="AQ36" i="1"/>
  <c r="AR36" i="1"/>
  <c r="AS36" i="1"/>
  <c r="AT36" i="1"/>
  <c r="AM37" i="1"/>
  <c r="AN37" i="1"/>
  <c r="AO37" i="1"/>
  <c r="AP37" i="1"/>
  <c r="AQ37" i="1"/>
  <c r="AR37" i="1"/>
  <c r="AS37" i="1"/>
  <c r="AT37" i="1"/>
  <c r="AM38" i="1"/>
  <c r="AN38" i="1"/>
  <c r="AO38" i="1"/>
  <c r="AP38" i="1"/>
  <c r="AQ38" i="1"/>
  <c r="AR38" i="1"/>
  <c r="AS38" i="1"/>
  <c r="AT38" i="1"/>
  <c r="AM39" i="1"/>
  <c r="AN39" i="1"/>
  <c r="AO39" i="1"/>
  <c r="AP39" i="1"/>
  <c r="AQ39" i="1"/>
  <c r="AR39" i="1"/>
  <c r="AS39" i="1"/>
  <c r="AT39" i="1"/>
  <c r="AM40" i="1"/>
  <c r="AN40" i="1"/>
  <c r="AO40" i="1"/>
  <c r="AP40" i="1"/>
  <c r="AQ40" i="1"/>
  <c r="AR40" i="1"/>
  <c r="AS40" i="1"/>
  <c r="AT40" i="1"/>
  <c r="AM41" i="1"/>
  <c r="AN41" i="1"/>
  <c r="AO41" i="1"/>
  <c r="AP41" i="1"/>
  <c r="AQ41" i="1"/>
  <c r="AR41" i="1"/>
  <c r="AS41" i="1"/>
  <c r="AT41" i="1"/>
  <c r="AM42" i="1"/>
  <c r="AN42" i="1"/>
  <c r="AO42" i="1"/>
  <c r="AP42" i="1"/>
  <c r="AQ42" i="1"/>
  <c r="AR42" i="1"/>
  <c r="AS42" i="1"/>
  <c r="AT42" i="1"/>
  <c r="AM43" i="1"/>
  <c r="AN43" i="1"/>
  <c r="AO43" i="1"/>
  <c r="AP43" i="1"/>
  <c r="AQ43" i="1"/>
  <c r="AR43" i="1"/>
  <c r="AS43" i="1"/>
  <c r="AT43" i="1"/>
  <c r="AM44" i="1"/>
  <c r="AN44" i="1"/>
  <c r="AO44" i="1"/>
  <c r="AQ44" i="1"/>
  <c r="AR44" i="1"/>
  <c r="AS44" i="1"/>
  <c r="AT44" i="1"/>
  <c r="AM45" i="1"/>
  <c r="AN45" i="1"/>
  <c r="AO45" i="1"/>
  <c r="AQ45" i="1"/>
  <c r="AR45" i="1"/>
  <c r="AS45" i="1"/>
  <c r="AT45" i="1"/>
  <c r="AN46" i="1"/>
  <c r="AO46" i="1"/>
  <c r="AP46" i="1"/>
  <c r="AQ46" i="1"/>
  <c r="AR46" i="1"/>
  <c r="AS46" i="1"/>
  <c r="AT46" i="1"/>
  <c r="AN47" i="1"/>
  <c r="BU47" i="1" s="1"/>
  <c r="AO47" i="1"/>
  <c r="AP47" i="1"/>
  <c r="AQ47" i="1"/>
  <c r="AR47" i="1"/>
  <c r="AS47" i="1"/>
  <c r="AT47" i="1"/>
  <c r="AN48" i="1"/>
  <c r="AO48" i="1"/>
  <c r="AP48" i="1"/>
  <c r="AQ48" i="1"/>
  <c r="AR48" i="1"/>
  <c r="AS48" i="1"/>
  <c r="AT48" i="1"/>
  <c r="AN49" i="1"/>
  <c r="AO49" i="1"/>
  <c r="AP49" i="1"/>
  <c r="AQ49" i="1"/>
  <c r="AR49" i="1"/>
  <c r="AS49" i="1"/>
  <c r="AT49" i="1"/>
  <c r="AN50" i="1"/>
  <c r="AO50" i="1"/>
  <c r="AP50" i="1"/>
  <c r="AQ50" i="1"/>
  <c r="AR50" i="1"/>
  <c r="AS50" i="1"/>
  <c r="AN51" i="1"/>
  <c r="AO51" i="1"/>
  <c r="AQ51" i="1"/>
  <c r="AS51" i="1"/>
  <c r="AT51" i="1"/>
  <c r="AN21" i="1"/>
  <c r="AO21" i="1"/>
  <c r="AQ21" i="1"/>
  <c r="AR21" i="1"/>
  <c r="AS21" i="1"/>
  <c r="AT21" i="1"/>
  <c r="BQ21" i="1"/>
  <c r="BC21" i="1"/>
  <c r="BB21" i="1"/>
  <c r="AW21" i="1"/>
  <c r="AV21" i="1"/>
  <c r="AU21" i="1"/>
  <c r="AJ21" i="1"/>
  <c r="AI21" i="1"/>
  <c r="AH21" i="1"/>
  <c r="AM5" i="1"/>
  <c r="AN5" i="1"/>
  <c r="AO5" i="1"/>
  <c r="AP5" i="1"/>
  <c r="AQ5" i="1"/>
  <c r="AR5" i="1"/>
  <c r="AS5" i="1"/>
  <c r="AT5" i="1"/>
  <c r="AM6" i="1"/>
  <c r="AN6" i="1"/>
  <c r="AO6" i="1"/>
  <c r="AP6" i="1"/>
  <c r="AQ6" i="1"/>
  <c r="AR6" i="1"/>
  <c r="AS6" i="1"/>
  <c r="AT6" i="1"/>
  <c r="AM7" i="1"/>
  <c r="AN7" i="1"/>
  <c r="AO7" i="1"/>
  <c r="AP7" i="1"/>
  <c r="AQ7" i="1"/>
  <c r="AR7" i="1"/>
  <c r="AS7" i="1"/>
  <c r="AT7" i="1"/>
  <c r="AM8" i="1"/>
  <c r="AN8" i="1"/>
  <c r="AO8" i="1"/>
  <c r="AP8" i="1"/>
  <c r="AQ8" i="1"/>
  <c r="AR8" i="1"/>
  <c r="AS8" i="1"/>
  <c r="AT8" i="1"/>
  <c r="AM9" i="1"/>
  <c r="AN9" i="1"/>
  <c r="AO9" i="1"/>
  <c r="AP9" i="1"/>
  <c r="AQ9" i="1"/>
  <c r="AR9" i="1"/>
  <c r="AS9" i="1"/>
  <c r="AT9" i="1"/>
  <c r="AM10" i="1"/>
  <c r="AN10" i="1"/>
  <c r="AO10" i="1"/>
  <c r="AP10" i="1"/>
  <c r="AQ10" i="1"/>
  <c r="AR10" i="1"/>
  <c r="AS10" i="1"/>
  <c r="AT10" i="1"/>
  <c r="AM11" i="1"/>
  <c r="AN11" i="1"/>
  <c r="AO11" i="1"/>
  <c r="AP11" i="1"/>
  <c r="AQ11" i="1"/>
  <c r="AR11" i="1"/>
  <c r="AS11" i="1"/>
  <c r="AT11" i="1"/>
  <c r="AM12" i="1"/>
  <c r="AN12" i="1"/>
  <c r="AO12" i="1"/>
  <c r="AP12" i="1"/>
  <c r="AQ12" i="1"/>
  <c r="AR12" i="1"/>
  <c r="AS12" i="1"/>
  <c r="AT12" i="1"/>
  <c r="AM13" i="1"/>
  <c r="AN13" i="1"/>
  <c r="AO13" i="1"/>
  <c r="AQ13" i="1"/>
  <c r="AR13" i="1"/>
  <c r="AS13" i="1"/>
  <c r="AT13" i="1"/>
  <c r="AM14" i="1"/>
  <c r="AN14" i="1"/>
  <c r="AO14" i="1"/>
  <c r="AQ14" i="1"/>
  <c r="AR14" i="1"/>
  <c r="AS14" i="1"/>
  <c r="AT14" i="1"/>
  <c r="AN15" i="1"/>
  <c r="AO15" i="1"/>
  <c r="AP15" i="1"/>
  <c r="AQ15" i="1"/>
  <c r="AR15" i="1"/>
  <c r="AS15" i="1"/>
  <c r="AT15" i="1"/>
  <c r="AN16" i="1"/>
  <c r="AO16" i="1"/>
  <c r="AP16" i="1"/>
  <c r="AQ16" i="1"/>
  <c r="AR16" i="1"/>
  <c r="AS16" i="1"/>
  <c r="AT16" i="1"/>
  <c r="AN17" i="1"/>
  <c r="AO17" i="1"/>
  <c r="AP17" i="1"/>
  <c r="AQ17" i="1"/>
  <c r="AR17" i="1"/>
  <c r="AS17" i="1"/>
  <c r="AT17" i="1"/>
  <c r="AN18" i="1"/>
  <c r="AO18" i="1"/>
  <c r="AP18" i="1"/>
  <c r="AQ18" i="1"/>
  <c r="AR18" i="1"/>
  <c r="AS18" i="1"/>
  <c r="AT18" i="1"/>
  <c r="AN19" i="1"/>
  <c r="AO19" i="1"/>
  <c r="AP19" i="1"/>
  <c r="AQ19" i="1"/>
  <c r="AR19" i="1"/>
  <c r="AS19" i="1"/>
  <c r="AN20" i="1"/>
  <c r="AO20" i="1"/>
  <c r="AQ20" i="1"/>
  <c r="AS20" i="1"/>
  <c r="AT20" i="1"/>
  <c r="AM4" i="1"/>
  <c r="AN4" i="1"/>
  <c r="AP4" i="1"/>
  <c r="AQ4" i="1"/>
  <c r="AR4" i="1"/>
  <c r="AS4" i="1"/>
  <c r="AT4" i="1"/>
  <c r="AQ10" i="2"/>
  <c r="AR10" i="2"/>
  <c r="AS10" i="2"/>
  <c r="AT10" i="2"/>
  <c r="AQ11" i="2"/>
  <c r="AR11" i="2"/>
  <c r="AS11" i="2"/>
  <c r="AT11" i="2"/>
  <c r="AN9" i="2"/>
  <c r="AQ9" i="2"/>
  <c r="AR9" i="2"/>
  <c r="AS9" i="2"/>
  <c r="AT9" i="2"/>
  <c r="AO14" i="2"/>
  <c r="BU14" i="2" s="1"/>
  <c r="AP14" i="2"/>
  <c r="AQ14" i="2"/>
  <c r="AR14" i="2"/>
  <c r="AS14" i="2"/>
  <c r="AT14" i="2"/>
  <c r="AQ12" i="2"/>
  <c r="AS12" i="2"/>
  <c r="AT12" i="2"/>
  <c r="AO20" i="2"/>
  <c r="AP20" i="2"/>
  <c r="AQ20" i="2"/>
  <c r="AR20" i="2"/>
  <c r="AS20" i="2"/>
  <c r="AN22" i="2"/>
  <c r="AO22" i="2"/>
  <c r="AP22" i="2"/>
  <c r="AQ22" i="2"/>
  <c r="AR22" i="2"/>
  <c r="AN23" i="2"/>
  <c r="AO23" i="2"/>
  <c r="AP23" i="2"/>
  <c r="AQ23" i="2"/>
  <c r="AR23" i="2"/>
  <c r="AN17" i="2"/>
  <c r="BU17" i="2" s="1"/>
  <c r="AO17" i="2"/>
  <c r="AP17" i="2"/>
  <c r="AQ17" i="2"/>
  <c r="AR17" i="2"/>
  <c r="AS17" i="2"/>
  <c r="AT17" i="2"/>
  <c r="AN21" i="2"/>
  <c r="AO21" i="2"/>
  <c r="AP21" i="2"/>
  <c r="AQ21" i="2"/>
  <c r="AR21" i="2"/>
  <c r="AM5" i="2"/>
  <c r="BU5" i="2" s="1"/>
  <c r="AN5" i="2"/>
  <c r="AP5" i="2"/>
  <c r="AQ5" i="2"/>
  <c r="AR5" i="2"/>
  <c r="AS5" i="2"/>
  <c r="AT5" i="2"/>
  <c r="AN16" i="2"/>
  <c r="AO16" i="2"/>
  <c r="AP16" i="2"/>
  <c r="AQ16" i="2"/>
  <c r="AR16" i="2"/>
  <c r="AS16" i="2"/>
  <c r="AT16" i="2"/>
  <c r="AO19" i="2"/>
  <c r="AP19" i="2"/>
  <c r="AQ19" i="2"/>
  <c r="AR19" i="2"/>
  <c r="AS19" i="2"/>
  <c r="AN8" i="2"/>
  <c r="AO8" i="2"/>
  <c r="AP8" i="2"/>
  <c r="AQ8" i="2"/>
  <c r="AR8" i="2"/>
  <c r="AS8" i="2"/>
  <c r="AN15" i="2"/>
  <c r="AO15" i="2"/>
  <c r="AP15" i="2"/>
  <c r="AQ15" i="2"/>
  <c r="AR15" i="2"/>
  <c r="AT15" i="2"/>
  <c r="AN24" i="2"/>
  <c r="AO24" i="2"/>
  <c r="AP24" i="2"/>
  <c r="AQ24" i="2"/>
  <c r="AR24" i="2"/>
  <c r="AN6" i="2"/>
  <c r="BU6" i="2" s="1"/>
  <c r="AP6" i="2"/>
  <c r="AQ6" i="2"/>
  <c r="AR6" i="2"/>
  <c r="AS6" i="2"/>
  <c r="AO13" i="2"/>
  <c r="AP13" i="2"/>
  <c r="AQ13" i="2"/>
  <c r="AR13" i="2"/>
  <c r="AT13" i="2"/>
  <c r="AM4" i="2"/>
  <c r="AN4" i="2"/>
  <c r="AP4" i="2"/>
  <c r="AQ4" i="2"/>
  <c r="AN7" i="2"/>
  <c r="AO7" i="2"/>
  <c r="AP7" i="2"/>
  <c r="AQ7" i="2"/>
  <c r="AO18" i="2"/>
  <c r="AP18" i="2"/>
  <c r="AQ18" i="2"/>
  <c r="AR18" i="2"/>
  <c r="BS108" i="2"/>
  <c r="BT139" i="2" s="1"/>
  <c r="BR108" i="2"/>
  <c r="BT137" i="2" s="1"/>
  <c r="BS73" i="2"/>
  <c r="BT104" i="2" s="1"/>
  <c r="BR73" i="2"/>
  <c r="BT102" i="2" s="1"/>
  <c r="BS38" i="2"/>
  <c r="BT69" i="2" s="1"/>
  <c r="BR38" i="2"/>
  <c r="BT67" i="2" s="1"/>
  <c r="AR95" i="1"/>
  <c r="AP95" i="1"/>
  <c r="AR64" i="1"/>
  <c r="AP64" i="1"/>
  <c r="AR33" i="1"/>
  <c r="AP33" i="1"/>
  <c r="AR107" i="2"/>
  <c r="AP107" i="2"/>
  <c r="AR72" i="2"/>
  <c r="AP72" i="2"/>
  <c r="AR37" i="2"/>
  <c r="AP37" i="2"/>
  <c r="AI115" i="2"/>
  <c r="AI116" i="2"/>
  <c r="AI114" i="2"/>
  <c r="AI119" i="2"/>
  <c r="AI125" i="2"/>
  <c r="AI126" i="2"/>
  <c r="AI127" i="2"/>
  <c r="AI130" i="2"/>
  <c r="AI122" i="2"/>
  <c r="AI110" i="2"/>
  <c r="AI117" i="2"/>
  <c r="AI121" i="2"/>
  <c r="AI124" i="2"/>
  <c r="AI128" i="2"/>
  <c r="AI113" i="2"/>
  <c r="AI120" i="2"/>
  <c r="AI129" i="2"/>
  <c r="AI111" i="2"/>
  <c r="AI118" i="2"/>
  <c r="AJ45" i="2"/>
  <c r="AI88" i="2"/>
  <c r="AI83" i="2"/>
  <c r="AI76" i="2"/>
  <c r="AI94" i="2"/>
  <c r="AI85" i="2"/>
  <c r="AI78" i="2"/>
  <c r="AI93" i="2"/>
  <c r="AI89" i="2"/>
  <c r="AI86" i="2"/>
  <c r="AI82" i="2"/>
  <c r="AI75" i="2"/>
  <c r="AI87" i="2"/>
  <c r="AI92" i="2"/>
  <c r="AI91" i="2"/>
  <c r="AI90" i="2"/>
  <c r="AI84" i="2"/>
  <c r="AI79" i="2"/>
  <c r="AI81" i="2"/>
  <c r="AI80" i="2"/>
  <c r="AI53" i="2"/>
  <c r="AI48" i="2"/>
  <c r="AI41" i="2"/>
  <c r="AI59" i="2"/>
  <c r="AI50" i="2"/>
  <c r="AI43" i="2"/>
  <c r="AI58" i="2"/>
  <c r="AI55" i="2"/>
  <c r="AI54" i="2"/>
  <c r="AI51" i="2"/>
  <c r="AI47" i="2"/>
  <c r="AI40" i="2"/>
  <c r="AI52" i="2"/>
  <c r="AI57" i="2"/>
  <c r="AI56" i="2"/>
  <c r="AI49" i="2"/>
  <c r="AI44" i="2"/>
  <c r="AI46" i="2"/>
  <c r="AI45" i="2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18" i="2"/>
  <c r="AI13" i="2"/>
  <c r="AI6" i="2"/>
  <c r="AI24" i="2"/>
  <c r="AI15" i="2"/>
  <c r="AI8" i="2"/>
  <c r="AI19" i="2"/>
  <c r="AI16" i="2"/>
  <c r="AI5" i="2"/>
  <c r="AI21" i="2"/>
  <c r="AI17" i="2"/>
  <c r="AI23" i="2"/>
  <c r="AI22" i="2"/>
  <c r="AI20" i="2"/>
  <c r="AI12" i="2"/>
  <c r="AI14" i="2"/>
  <c r="AI9" i="2"/>
  <c r="AI11" i="2"/>
  <c r="AI10" i="2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114" i="2"/>
  <c r="AH119" i="2"/>
  <c r="AH125" i="2"/>
  <c r="AH126" i="2"/>
  <c r="AH127" i="2"/>
  <c r="AH130" i="2"/>
  <c r="AH122" i="2"/>
  <c r="AH110" i="2"/>
  <c r="AH117" i="2"/>
  <c r="AH121" i="2"/>
  <c r="AH124" i="2"/>
  <c r="AH128" i="2"/>
  <c r="AH113" i="2"/>
  <c r="AH120" i="2"/>
  <c r="AH129" i="2"/>
  <c r="AH111" i="2"/>
  <c r="AH118" i="2"/>
  <c r="AH109" i="2"/>
  <c r="AH112" i="2"/>
  <c r="AH79" i="2"/>
  <c r="AH84" i="2"/>
  <c r="AH90" i="2"/>
  <c r="AH91" i="2"/>
  <c r="AH92" i="2"/>
  <c r="AH87" i="2"/>
  <c r="AH75" i="2"/>
  <c r="AH82" i="2"/>
  <c r="AH86" i="2"/>
  <c r="AH89" i="2"/>
  <c r="AH93" i="2"/>
  <c r="AH78" i="2"/>
  <c r="AH85" i="2"/>
  <c r="AH94" i="2"/>
  <c r="AH76" i="2"/>
  <c r="AH83" i="2"/>
  <c r="AH74" i="2"/>
  <c r="AH77" i="2"/>
  <c r="AH88" i="2"/>
  <c r="AH44" i="2"/>
  <c r="AH49" i="2"/>
  <c r="AH56" i="2"/>
  <c r="AH57" i="2"/>
  <c r="AH52" i="2"/>
  <c r="AH40" i="2"/>
  <c r="AH47" i="2"/>
  <c r="AH51" i="2"/>
  <c r="AH54" i="2"/>
  <c r="AH55" i="2"/>
  <c r="AH58" i="2"/>
  <c r="AH43" i="2"/>
  <c r="AH50" i="2"/>
  <c r="AH59" i="2"/>
  <c r="AH41" i="2"/>
  <c r="AH48" i="2"/>
  <c r="AH39" i="2"/>
  <c r="AH42" i="2"/>
  <c r="AH53" i="2"/>
  <c r="AH9" i="2"/>
  <c r="AH14" i="2"/>
  <c r="AH12" i="2"/>
  <c r="AH20" i="2"/>
  <c r="AH22" i="2"/>
  <c r="AH23" i="2"/>
  <c r="AH17" i="2"/>
  <c r="AH21" i="2"/>
  <c r="AH5" i="2"/>
  <c r="AH16" i="2"/>
  <c r="AH19" i="2"/>
  <c r="AH8" i="2"/>
  <c r="AH15" i="2"/>
  <c r="AH24" i="2"/>
  <c r="AH6" i="2"/>
  <c r="AH13" i="2"/>
  <c r="AH4" i="2"/>
  <c r="AH7" i="2"/>
  <c r="AH18" i="2"/>
  <c r="AJ113" i="1"/>
  <c r="AJ105" i="1"/>
  <c r="AJ103" i="1"/>
  <c r="AJ102" i="1"/>
  <c r="AJ101" i="1"/>
  <c r="AJ98" i="1"/>
  <c r="AJ97" i="1"/>
  <c r="AJ70" i="1"/>
  <c r="AJ66" i="1"/>
  <c r="AJ82" i="1"/>
  <c r="AJ74" i="1"/>
  <c r="AJ72" i="1"/>
  <c r="AJ71" i="1"/>
  <c r="AJ67" i="1"/>
  <c r="AJ51" i="1"/>
  <c r="AJ43" i="1"/>
  <c r="AJ41" i="1"/>
  <c r="AJ40" i="1"/>
  <c r="AJ39" i="1"/>
  <c r="AJ36" i="1"/>
  <c r="AJ35" i="1"/>
  <c r="AJ20" i="1"/>
  <c r="AJ12" i="1"/>
  <c r="AJ10" i="1"/>
  <c r="AJ9" i="1"/>
  <c r="AJ8" i="1"/>
  <c r="AJ5" i="1"/>
  <c r="AJ4" i="1"/>
  <c r="AJ128" i="2"/>
  <c r="AJ124" i="2"/>
  <c r="AJ130" i="2"/>
  <c r="AJ127" i="2"/>
  <c r="AJ126" i="2"/>
  <c r="AJ125" i="2"/>
  <c r="AJ119" i="2"/>
  <c r="AJ114" i="2"/>
  <c r="AJ116" i="2"/>
  <c r="AJ93" i="2"/>
  <c r="AJ89" i="2"/>
  <c r="AJ92" i="2"/>
  <c r="AJ91" i="2"/>
  <c r="AJ90" i="2"/>
  <c r="AJ84" i="2"/>
  <c r="AJ79" i="2"/>
  <c r="AJ81" i="2"/>
  <c r="AJ58" i="2"/>
  <c r="AJ55" i="2"/>
  <c r="AJ54" i="2"/>
  <c r="AJ57" i="2"/>
  <c r="AJ56" i="2"/>
  <c r="AJ49" i="2"/>
  <c r="AJ44" i="2"/>
  <c r="AJ46" i="2"/>
  <c r="AJ115" i="2"/>
  <c r="AJ80" i="2"/>
  <c r="AJ19" i="2"/>
  <c r="AJ21" i="2"/>
  <c r="AJ23" i="2"/>
  <c r="AJ22" i="2"/>
  <c r="AJ20" i="2"/>
  <c r="AJ12" i="2"/>
  <c r="AJ14" i="2"/>
  <c r="AJ9" i="2"/>
  <c r="AJ11" i="2"/>
  <c r="AJ10" i="2"/>
  <c r="AU115" i="2"/>
  <c r="AV115" i="2"/>
  <c r="AW115" i="2"/>
  <c r="AX115" i="2"/>
  <c r="AY115" i="2"/>
  <c r="AZ115" i="2"/>
  <c r="AU116" i="2"/>
  <c r="AV116" i="2"/>
  <c r="AW116" i="2"/>
  <c r="AX116" i="2"/>
  <c r="AY116" i="2"/>
  <c r="AZ116" i="2"/>
  <c r="AU114" i="2"/>
  <c r="AV114" i="2"/>
  <c r="AW114" i="2"/>
  <c r="AX114" i="2"/>
  <c r="AY114" i="2"/>
  <c r="AZ114" i="2"/>
  <c r="BA114" i="2"/>
  <c r="AU119" i="2"/>
  <c r="AY119" i="2"/>
  <c r="AZ119" i="2"/>
  <c r="BA119" i="2"/>
  <c r="BC119" i="2"/>
  <c r="AX126" i="2"/>
  <c r="AY126" i="2"/>
  <c r="AU126" i="2"/>
  <c r="AW126" i="2"/>
  <c r="AX127" i="2"/>
  <c r="AY127" i="2"/>
  <c r="AU127" i="2"/>
  <c r="AW127" i="2"/>
  <c r="AX130" i="2"/>
  <c r="AY130" i="2"/>
  <c r="AU130" i="2"/>
  <c r="AW130" i="2"/>
  <c r="AU122" i="2"/>
  <c r="AU128" i="2"/>
  <c r="AY128" i="2"/>
  <c r="AU129" i="2"/>
  <c r="AU125" i="2"/>
  <c r="AY125" i="2"/>
  <c r="AZ125" i="2"/>
  <c r="BC125" i="2"/>
  <c r="AU117" i="2"/>
  <c r="AV117" i="2"/>
  <c r="AW117" i="2"/>
  <c r="AX117" i="2"/>
  <c r="AU124" i="2"/>
  <c r="AY124" i="2"/>
  <c r="T133" i="2"/>
  <c r="W133" i="2"/>
  <c r="U85" i="1"/>
  <c r="T85" i="1"/>
  <c r="J85" i="1"/>
  <c r="AU10" i="2"/>
  <c r="AV10" i="2"/>
  <c r="AW10" i="2"/>
  <c r="AX10" i="2"/>
  <c r="AY10" i="2"/>
  <c r="AZ10" i="2"/>
  <c r="AU11" i="2"/>
  <c r="AV11" i="2"/>
  <c r="AW11" i="2"/>
  <c r="AX11" i="2"/>
  <c r="AY11" i="2"/>
  <c r="AZ11" i="2"/>
  <c r="AU9" i="2"/>
  <c r="AV9" i="2"/>
  <c r="AW9" i="2"/>
  <c r="AX9" i="2"/>
  <c r="AY9" i="2"/>
  <c r="AZ9" i="2"/>
  <c r="BA9" i="2"/>
  <c r="AU14" i="2"/>
  <c r="AY14" i="2"/>
  <c r="AZ14" i="2"/>
  <c r="BA14" i="2"/>
  <c r="BC14" i="2"/>
  <c r="AU12" i="2"/>
  <c r="AV12" i="2"/>
  <c r="AW12" i="2"/>
  <c r="AX12" i="2"/>
  <c r="BC12" i="2"/>
  <c r="AU20" i="2"/>
  <c r="AY20" i="2"/>
  <c r="AZ20" i="2"/>
  <c r="BC20" i="2"/>
  <c r="AU22" i="2"/>
  <c r="AW22" i="2"/>
  <c r="AX22" i="2"/>
  <c r="AY22" i="2"/>
  <c r="AU23" i="2"/>
  <c r="AW23" i="2"/>
  <c r="AX23" i="2"/>
  <c r="AY23" i="2"/>
  <c r="AU17" i="2"/>
  <c r="AU21" i="2"/>
  <c r="AX21" i="2"/>
  <c r="AY21" i="2"/>
  <c r="AU19" i="2"/>
  <c r="AY19" i="2"/>
  <c r="AU24" i="2"/>
  <c r="AU45" i="2"/>
  <c r="AV45" i="2"/>
  <c r="AW45" i="2"/>
  <c r="AX45" i="2"/>
  <c r="AY45" i="2"/>
  <c r="AZ45" i="2"/>
  <c r="AU46" i="2"/>
  <c r="AV46" i="2"/>
  <c r="AW46" i="2"/>
  <c r="AX46" i="2"/>
  <c r="AY46" i="2"/>
  <c r="AZ46" i="2"/>
  <c r="AU44" i="2"/>
  <c r="AV44" i="2"/>
  <c r="AW44" i="2"/>
  <c r="AX44" i="2"/>
  <c r="AY44" i="2"/>
  <c r="AZ44" i="2"/>
  <c r="BA44" i="2"/>
  <c r="AU49" i="2"/>
  <c r="AY49" i="2"/>
  <c r="AZ49" i="2"/>
  <c r="BA49" i="2"/>
  <c r="BC49" i="2"/>
  <c r="AU56" i="2"/>
  <c r="AW56" i="2"/>
  <c r="AX56" i="2"/>
  <c r="AY56" i="2"/>
  <c r="AU57" i="2"/>
  <c r="AW57" i="2"/>
  <c r="AX57" i="2"/>
  <c r="AY57" i="2"/>
  <c r="AU52" i="2"/>
  <c r="AU47" i="2"/>
  <c r="AV47" i="2"/>
  <c r="AW47" i="2"/>
  <c r="AX47" i="2"/>
  <c r="AU54" i="2"/>
  <c r="AY54" i="2"/>
  <c r="AU55" i="2"/>
  <c r="AY55" i="2"/>
  <c r="AU58" i="2"/>
  <c r="AY58" i="2"/>
  <c r="AU59" i="2"/>
  <c r="AU80" i="2"/>
  <c r="AV80" i="2"/>
  <c r="AW80" i="2"/>
  <c r="AX80" i="2"/>
  <c r="AY80" i="2"/>
  <c r="AZ80" i="2"/>
  <c r="AU81" i="2"/>
  <c r="AV81" i="2"/>
  <c r="AW81" i="2"/>
  <c r="AX81" i="2"/>
  <c r="AY81" i="2"/>
  <c r="AZ81" i="2"/>
  <c r="AU79" i="2"/>
  <c r="AV79" i="2"/>
  <c r="AW79" i="2"/>
  <c r="AX79" i="2"/>
  <c r="AY79" i="2"/>
  <c r="AZ79" i="2"/>
  <c r="BA79" i="2"/>
  <c r="AU84" i="2"/>
  <c r="AY84" i="2"/>
  <c r="AZ84" i="2"/>
  <c r="BA84" i="2"/>
  <c r="BC84" i="2"/>
  <c r="AU90" i="2"/>
  <c r="AY90" i="2"/>
  <c r="AZ90" i="2"/>
  <c r="BC90" i="2"/>
  <c r="AU91" i="2"/>
  <c r="AW91" i="2"/>
  <c r="AX91" i="2"/>
  <c r="AY91" i="2"/>
  <c r="AU92" i="2"/>
  <c r="AW92" i="2"/>
  <c r="AX92" i="2"/>
  <c r="AY92" i="2"/>
  <c r="AU87" i="2"/>
  <c r="AU82" i="2"/>
  <c r="AV82" i="2"/>
  <c r="AW82" i="2"/>
  <c r="AX82" i="2"/>
  <c r="AU89" i="2"/>
  <c r="AY89" i="2"/>
  <c r="AU93" i="2"/>
  <c r="AY93" i="2"/>
  <c r="AU94" i="2"/>
  <c r="AU97" i="1"/>
  <c r="AV97" i="1"/>
  <c r="AW97" i="1"/>
  <c r="AX97" i="1"/>
  <c r="AY97" i="1"/>
  <c r="AZ97" i="1"/>
  <c r="BA97" i="1"/>
  <c r="BB97" i="1"/>
  <c r="AU98" i="1"/>
  <c r="AV98" i="1"/>
  <c r="AW98" i="1"/>
  <c r="AX98" i="1"/>
  <c r="AY98" i="1"/>
  <c r="AZ98" i="1"/>
  <c r="BA98" i="1"/>
  <c r="BB98" i="1"/>
  <c r="AU100" i="1"/>
  <c r="AV100" i="1"/>
  <c r="AU101" i="1"/>
  <c r="AV101" i="1"/>
  <c r="AW101" i="1"/>
  <c r="AX101" i="1"/>
  <c r="AY101" i="1"/>
  <c r="BA102" i="1"/>
  <c r="BC102" i="1"/>
  <c r="BB103" i="1"/>
  <c r="BC103" i="1"/>
  <c r="BA105" i="1"/>
  <c r="BB105" i="1"/>
  <c r="BC105" i="1"/>
  <c r="AU106" i="1"/>
  <c r="AU107" i="1"/>
  <c r="AV107" i="1"/>
  <c r="AU113" i="1"/>
  <c r="AV113" i="1"/>
  <c r="AW113" i="1"/>
  <c r="BB113" i="1"/>
  <c r="BC113" i="1"/>
  <c r="AU66" i="1"/>
  <c r="AV66" i="1"/>
  <c r="AW66" i="1"/>
  <c r="AX66" i="1"/>
  <c r="AY66" i="1"/>
  <c r="AZ66" i="1"/>
  <c r="BA66" i="1"/>
  <c r="BB66" i="1"/>
  <c r="AU67" i="1"/>
  <c r="AV67" i="1"/>
  <c r="AW67" i="1"/>
  <c r="AX67" i="1"/>
  <c r="AY67" i="1"/>
  <c r="AZ67" i="1"/>
  <c r="BA67" i="1"/>
  <c r="BB67" i="1"/>
  <c r="AU69" i="1"/>
  <c r="AV69" i="1"/>
  <c r="AU70" i="1"/>
  <c r="AV70" i="1"/>
  <c r="AW70" i="1"/>
  <c r="AX70" i="1"/>
  <c r="AY70" i="1"/>
  <c r="BA71" i="1"/>
  <c r="BB71" i="1"/>
  <c r="BB72" i="1"/>
  <c r="BC72" i="1"/>
  <c r="BA74" i="1"/>
  <c r="BB74" i="1"/>
  <c r="BC74" i="1"/>
  <c r="AU75" i="1"/>
  <c r="AU76" i="1"/>
  <c r="AV76" i="1"/>
  <c r="AU82" i="1"/>
  <c r="AV82" i="1"/>
  <c r="AW82" i="1"/>
  <c r="BB82" i="1"/>
  <c r="BC82" i="1"/>
  <c r="AU35" i="1"/>
  <c r="AV35" i="1"/>
  <c r="AW35" i="1"/>
  <c r="AX35" i="1"/>
  <c r="AY35" i="1"/>
  <c r="AZ35" i="1"/>
  <c r="BA35" i="1"/>
  <c r="BB35" i="1"/>
  <c r="AU36" i="1"/>
  <c r="AV36" i="1"/>
  <c r="AW36" i="1"/>
  <c r="AX36" i="1"/>
  <c r="AY36" i="1"/>
  <c r="AZ36" i="1"/>
  <c r="BA36" i="1"/>
  <c r="BB36" i="1"/>
  <c r="AU38" i="1"/>
  <c r="AV38" i="1"/>
  <c r="AU39" i="1"/>
  <c r="AV39" i="1"/>
  <c r="AW39" i="1"/>
  <c r="AX39" i="1"/>
  <c r="AY39" i="1"/>
  <c r="BA40" i="1"/>
  <c r="BC40" i="1"/>
  <c r="BB41" i="1"/>
  <c r="BC41" i="1"/>
  <c r="BA43" i="1"/>
  <c r="BB43" i="1"/>
  <c r="BC43" i="1"/>
  <c r="AU44" i="1"/>
  <c r="AU45" i="1"/>
  <c r="AV45" i="1"/>
  <c r="AU51" i="1"/>
  <c r="AV51" i="1"/>
  <c r="AW51" i="1"/>
  <c r="BB51" i="1"/>
  <c r="BC51" i="1"/>
  <c r="AU5" i="1"/>
  <c r="AV5" i="1"/>
  <c r="AW5" i="1"/>
  <c r="AX5" i="1"/>
  <c r="AY5" i="1"/>
  <c r="AZ5" i="1"/>
  <c r="BA5" i="1"/>
  <c r="BB5" i="1"/>
  <c r="AU7" i="1"/>
  <c r="AV7" i="1"/>
  <c r="AU8" i="1"/>
  <c r="AV8" i="1"/>
  <c r="AW8" i="1"/>
  <c r="AX8" i="1"/>
  <c r="AY8" i="1"/>
  <c r="BA9" i="1"/>
  <c r="BC9" i="1"/>
  <c r="BB10" i="1"/>
  <c r="BC10" i="1"/>
  <c r="BA12" i="1"/>
  <c r="BB12" i="1"/>
  <c r="BC12" i="1"/>
  <c r="AU13" i="1"/>
  <c r="AU14" i="1"/>
  <c r="AV14" i="1"/>
  <c r="AU20" i="1"/>
  <c r="AV20" i="1"/>
  <c r="AW20" i="1"/>
  <c r="BB20" i="1"/>
  <c r="BC20" i="1"/>
  <c r="AU4" i="1"/>
  <c r="AV4" i="1"/>
  <c r="AW4" i="1"/>
  <c r="AX4" i="1"/>
  <c r="AY4" i="1"/>
  <c r="AZ4" i="1"/>
  <c r="BA4" i="1"/>
  <c r="BB4" i="1"/>
  <c r="BD12" i="2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D9" i="1"/>
  <c r="BO103" i="1"/>
  <c r="BO105" i="1"/>
  <c r="BN103" i="1"/>
  <c r="BN105" i="1"/>
  <c r="BM103" i="1"/>
  <c r="BM105" i="1"/>
  <c r="BL103" i="1"/>
  <c r="BL105" i="1"/>
  <c r="BK103" i="1"/>
  <c r="BK105" i="1"/>
  <c r="BJ98" i="1"/>
  <c r="BJ102" i="1"/>
  <c r="BJ103" i="1"/>
  <c r="BJ105" i="1"/>
  <c r="BI97" i="1"/>
  <c r="BI98" i="1"/>
  <c r="BI102" i="1"/>
  <c r="BI103" i="1"/>
  <c r="BI105" i="1"/>
  <c r="BH97" i="1"/>
  <c r="BH98" i="1"/>
  <c r="BH102" i="1"/>
  <c r="BH103" i="1"/>
  <c r="BH105" i="1"/>
  <c r="BG101" i="1"/>
  <c r="BF101" i="1"/>
  <c r="BF102" i="1"/>
  <c r="BF103" i="1"/>
  <c r="BF105" i="1"/>
  <c r="BE101" i="1"/>
  <c r="BE102" i="1"/>
  <c r="BE103" i="1"/>
  <c r="BE105" i="1"/>
  <c r="BD102" i="1"/>
  <c r="BD103" i="1"/>
  <c r="BD105" i="1"/>
  <c r="BO72" i="1"/>
  <c r="BO74" i="1"/>
  <c r="BN72" i="1"/>
  <c r="BN74" i="1"/>
  <c r="BM72" i="1"/>
  <c r="BM74" i="1"/>
  <c r="BL72" i="1"/>
  <c r="BL74" i="1"/>
  <c r="BK72" i="1"/>
  <c r="BK74" i="1"/>
  <c r="BJ67" i="1"/>
  <c r="BJ71" i="1"/>
  <c r="BJ72" i="1"/>
  <c r="BJ74" i="1"/>
  <c r="BI66" i="1"/>
  <c r="BI67" i="1"/>
  <c r="BI71" i="1"/>
  <c r="BI72" i="1"/>
  <c r="BI74" i="1"/>
  <c r="BH66" i="1"/>
  <c r="BH67" i="1"/>
  <c r="BH71" i="1"/>
  <c r="BH72" i="1"/>
  <c r="BH74" i="1"/>
  <c r="BG70" i="1"/>
  <c r="BF70" i="1"/>
  <c r="BF71" i="1"/>
  <c r="BF72" i="1"/>
  <c r="BF74" i="1"/>
  <c r="BE70" i="1"/>
  <c r="BE71" i="1"/>
  <c r="BE72" i="1"/>
  <c r="BE74" i="1"/>
  <c r="BD71" i="1"/>
  <c r="BD72" i="1"/>
  <c r="BD74" i="1"/>
  <c r="BE115" i="2"/>
  <c r="BF115" i="2"/>
  <c r="BG115" i="2"/>
  <c r="BE116" i="2"/>
  <c r="BF116" i="2"/>
  <c r="BG116" i="2"/>
  <c r="BE80" i="2"/>
  <c r="BF80" i="2"/>
  <c r="BG80" i="2"/>
  <c r="BE81" i="2"/>
  <c r="BF81" i="2"/>
  <c r="BG81" i="2"/>
  <c r="BE45" i="2"/>
  <c r="BF45" i="2"/>
  <c r="BG45" i="2"/>
  <c r="BE46" i="2"/>
  <c r="BF46" i="2"/>
  <c r="BG46" i="2"/>
  <c r="BH35" i="1"/>
  <c r="BI35" i="1"/>
  <c r="BH36" i="1"/>
  <c r="BI36" i="1"/>
  <c r="BJ36" i="1"/>
  <c r="BE39" i="1"/>
  <c r="BF39" i="1"/>
  <c r="BG39" i="1"/>
  <c r="BD40" i="1"/>
  <c r="BE40" i="1"/>
  <c r="BF40" i="1"/>
  <c r="BH40" i="1"/>
  <c r="BI40" i="1"/>
  <c r="BJ40" i="1"/>
  <c r="BD41" i="1"/>
  <c r="BE41" i="1"/>
  <c r="BF41" i="1"/>
  <c r="BH41" i="1"/>
  <c r="BI41" i="1"/>
  <c r="BJ41" i="1"/>
  <c r="BK41" i="1"/>
  <c r="BL41" i="1"/>
  <c r="BM41" i="1"/>
  <c r="BN41" i="1"/>
  <c r="BO41" i="1"/>
  <c r="BD43" i="1"/>
  <c r="BE43" i="1"/>
  <c r="BF43" i="1"/>
  <c r="BH43" i="1"/>
  <c r="BI43" i="1"/>
  <c r="BJ43" i="1"/>
  <c r="BK43" i="1"/>
  <c r="BL43" i="1"/>
  <c r="BM43" i="1"/>
  <c r="BN43" i="1"/>
  <c r="BO43" i="1"/>
  <c r="BG12" i="2"/>
  <c r="BE11" i="2"/>
  <c r="BF11" i="2"/>
  <c r="BG11" i="2"/>
  <c r="BE10" i="2"/>
  <c r="BF10" i="2"/>
  <c r="BG10" i="2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AF117" i="1"/>
  <c r="AE117" i="1"/>
  <c r="AD117" i="1"/>
  <c r="AC117" i="1"/>
  <c r="AB117" i="1"/>
  <c r="AA117" i="1"/>
  <c r="Z117" i="1"/>
  <c r="Y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AA86" i="1"/>
  <c r="Z86" i="1"/>
  <c r="Y86" i="1"/>
  <c r="W86" i="1"/>
  <c r="V86" i="1"/>
  <c r="S86" i="1"/>
  <c r="R86" i="1"/>
  <c r="P86" i="1"/>
  <c r="O86" i="1"/>
  <c r="N86" i="1"/>
  <c r="M86" i="1"/>
  <c r="L86" i="1"/>
  <c r="K86" i="1"/>
  <c r="I86" i="1"/>
  <c r="H86" i="1"/>
  <c r="G86" i="1"/>
  <c r="F86" i="1"/>
  <c r="E86" i="1"/>
  <c r="D86" i="1"/>
  <c r="C86" i="1"/>
  <c r="AF85" i="1"/>
  <c r="AE85" i="1"/>
  <c r="AD85" i="1"/>
  <c r="AC85" i="1"/>
  <c r="AB85" i="1"/>
  <c r="AA85" i="1"/>
  <c r="Z85" i="1"/>
  <c r="Y85" i="1"/>
  <c r="W85" i="1"/>
  <c r="V85" i="1"/>
  <c r="S85" i="1"/>
  <c r="R85" i="1"/>
  <c r="P85" i="1"/>
  <c r="O85" i="1"/>
  <c r="N85" i="1"/>
  <c r="M85" i="1"/>
  <c r="L85" i="1"/>
  <c r="K85" i="1"/>
  <c r="I85" i="1"/>
  <c r="H85" i="1"/>
  <c r="G85" i="1"/>
  <c r="F85" i="1"/>
  <c r="E85" i="1"/>
  <c r="D85" i="1"/>
  <c r="C85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F55" i="1"/>
  <c r="AE55" i="1"/>
  <c r="AD55" i="1"/>
  <c r="AC55" i="1"/>
  <c r="AB55" i="1"/>
  <c r="AA55" i="1"/>
  <c r="Z55" i="1"/>
  <c r="Y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6" i="1"/>
  <c r="C55" i="1"/>
  <c r="C54" i="1"/>
  <c r="BO12" i="1"/>
  <c r="BO10" i="1"/>
  <c r="BN12" i="1"/>
  <c r="BN10" i="1"/>
  <c r="BM12" i="1"/>
  <c r="BM10" i="1"/>
  <c r="BL12" i="1"/>
  <c r="BL10" i="1"/>
  <c r="BK12" i="1"/>
  <c r="BK10" i="1"/>
  <c r="BJ12" i="1"/>
  <c r="BJ10" i="1"/>
  <c r="BJ5" i="1"/>
  <c r="BJ9" i="1"/>
  <c r="BI12" i="1"/>
  <c r="BI10" i="1"/>
  <c r="BI5" i="1"/>
  <c r="BI4" i="1"/>
  <c r="BI9" i="1"/>
  <c r="BH12" i="1"/>
  <c r="BH10" i="1"/>
  <c r="BH5" i="1"/>
  <c r="BH4" i="1"/>
  <c r="BH9" i="1"/>
  <c r="BG8" i="1"/>
  <c r="BF12" i="1"/>
  <c r="BF10" i="1"/>
  <c r="BF8" i="1"/>
  <c r="BF9" i="1"/>
  <c r="BE12" i="1"/>
  <c r="BE10" i="1"/>
  <c r="BE8" i="1"/>
  <c r="BE9" i="1"/>
  <c r="BD12" i="1"/>
  <c r="BD10" i="1"/>
  <c r="BQ113" i="1"/>
  <c r="BQ112" i="1"/>
  <c r="BQ111" i="1"/>
  <c r="BQ110" i="1"/>
  <c r="BQ109" i="1"/>
  <c r="BQ108" i="1"/>
  <c r="BQ107" i="1"/>
  <c r="BQ106" i="1"/>
  <c r="BQ105" i="1"/>
  <c r="BQ104" i="1"/>
  <c r="BQ103" i="1"/>
  <c r="BQ102" i="1"/>
  <c r="BQ101" i="1"/>
  <c r="BQ100" i="1"/>
  <c r="BQ99" i="1"/>
  <c r="BQ98" i="1"/>
  <c r="BQ97" i="1"/>
  <c r="BQ82" i="1"/>
  <c r="BQ81" i="1"/>
  <c r="BQ80" i="1"/>
  <c r="BQ79" i="1"/>
  <c r="BQ78" i="1"/>
  <c r="BQ77" i="1"/>
  <c r="BQ76" i="1"/>
  <c r="BQ75" i="1"/>
  <c r="BQ74" i="1"/>
  <c r="BQ73" i="1"/>
  <c r="BQ72" i="1"/>
  <c r="BQ71" i="1"/>
  <c r="BQ70" i="1"/>
  <c r="BQ69" i="1"/>
  <c r="BQ68" i="1"/>
  <c r="BQ67" i="1"/>
  <c r="BQ66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Q37" i="1"/>
  <c r="BQ36" i="1"/>
  <c r="BQ35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BQ130" i="2"/>
  <c r="BQ129" i="2"/>
  <c r="BQ128" i="2"/>
  <c r="BQ127" i="2"/>
  <c r="BQ126" i="2"/>
  <c r="BQ125" i="2"/>
  <c r="BQ124" i="2"/>
  <c r="BQ122" i="2"/>
  <c r="BQ121" i="2"/>
  <c r="BQ120" i="2"/>
  <c r="BQ119" i="2"/>
  <c r="BQ118" i="2"/>
  <c r="BQ117" i="2"/>
  <c r="BQ116" i="2"/>
  <c r="BQ115" i="2"/>
  <c r="BQ114" i="2"/>
  <c r="BQ113" i="2"/>
  <c r="BQ112" i="2"/>
  <c r="BQ111" i="2"/>
  <c r="BQ110" i="2"/>
  <c r="BQ109" i="2"/>
  <c r="BQ94" i="2"/>
  <c r="BQ93" i="2"/>
  <c r="BQ92" i="2"/>
  <c r="BQ91" i="2"/>
  <c r="BQ90" i="2"/>
  <c r="BQ89" i="2"/>
  <c r="BQ88" i="2"/>
  <c r="BQ87" i="2"/>
  <c r="BQ86" i="2"/>
  <c r="BQ85" i="2"/>
  <c r="BQ84" i="2"/>
  <c r="BQ83" i="2"/>
  <c r="BQ82" i="2"/>
  <c r="BQ81" i="2"/>
  <c r="BQ80" i="2"/>
  <c r="BQ79" i="2"/>
  <c r="BQ78" i="2"/>
  <c r="BQ77" i="2"/>
  <c r="BQ76" i="2"/>
  <c r="BQ75" i="2"/>
  <c r="BQ74" i="2"/>
  <c r="BQ59" i="2"/>
  <c r="BQ58" i="2"/>
  <c r="BQ57" i="2"/>
  <c r="BQ56" i="2"/>
  <c r="BQ55" i="2"/>
  <c r="BQ54" i="2"/>
  <c r="BQ53" i="2"/>
  <c r="BQ52" i="2"/>
  <c r="BQ51" i="2"/>
  <c r="BQ50" i="2"/>
  <c r="BQ49" i="2"/>
  <c r="BQ48" i="2"/>
  <c r="BQ47" i="2"/>
  <c r="BQ46" i="2"/>
  <c r="BQ45" i="2"/>
  <c r="BQ44" i="2"/>
  <c r="BQ43" i="2"/>
  <c r="BQ42" i="2"/>
  <c r="BQ41" i="2"/>
  <c r="BQ40" i="2"/>
  <c r="BQ39" i="2"/>
  <c r="BQ24" i="2"/>
  <c r="BQ23" i="2"/>
  <c r="BQ22" i="2"/>
  <c r="BQ21" i="2"/>
  <c r="BQ20" i="2"/>
  <c r="BQ19" i="2"/>
  <c r="BQ18" i="2"/>
  <c r="BQ17" i="2"/>
  <c r="BQ16" i="2"/>
  <c r="BQ15" i="2"/>
  <c r="BQ14" i="2"/>
  <c r="BQ13" i="2"/>
  <c r="BQ12" i="2"/>
  <c r="BQ11" i="2"/>
  <c r="BQ10" i="2"/>
  <c r="BQ9" i="2"/>
  <c r="BQ8" i="2"/>
  <c r="BQ7" i="2"/>
  <c r="BQ6" i="2"/>
  <c r="BQ5" i="2"/>
  <c r="BQ4" i="2"/>
  <c r="AF24" i="1"/>
  <c r="AE24" i="1"/>
  <c r="AD24" i="1"/>
  <c r="AC24" i="1"/>
  <c r="AB24" i="1"/>
  <c r="AA24" i="1"/>
  <c r="Z24" i="1"/>
  <c r="Y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4" i="1"/>
  <c r="C23" i="1"/>
  <c r="X134" i="2"/>
  <c r="W134" i="2"/>
  <c r="V134" i="2"/>
  <c r="T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X133" i="2"/>
  <c r="V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X132" i="2"/>
  <c r="W132" i="2"/>
  <c r="V132" i="2"/>
  <c r="T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4" i="2"/>
  <c r="C133" i="2"/>
  <c r="C132" i="2"/>
  <c r="X99" i="2"/>
  <c r="W99" i="2"/>
  <c r="V99" i="2"/>
  <c r="T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X98" i="2"/>
  <c r="W98" i="2"/>
  <c r="V98" i="2"/>
  <c r="T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X97" i="2"/>
  <c r="W97" i="2"/>
  <c r="V97" i="2"/>
  <c r="T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9" i="2"/>
  <c r="C98" i="2"/>
  <c r="C97" i="2"/>
  <c r="X64" i="2"/>
  <c r="W64" i="2"/>
  <c r="V64" i="2"/>
  <c r="T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X63" i="2"/>
  <c r="W63" i="2"/>
  <c r="V63" i="2"/>
  <c r="T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X62" i="2"/>
  <c r="W62" i="2"/>
  <c r="V62" i="2"/>
  <c r="T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4" i="2"/>
  <c r="C63" i="2"/>
  <c r="C62" i="2"/>
  <c r="X29" i="2"/>
  <c r="W29" i="2"/>
  <c r="V29" i="2"/>
  <c r="U29" i="2"/>
  <c r="T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X28" i="2"/>
  <c r="W28" i="2"/>
  <c r="V28" i="2"/>
  <c r="T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X27" i="2"/>
  <c r="W27" i="2"/>
  <c r="V27" i="2"/>
  <c r="U27" i="2"/>
  <c r="T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9" i="2"/>
  <c r="C28" i="2"/>
  <c r="C27" i="2"/>
  <c r="BU9" i="2" l="1"/>
  <c r="BU11" i="2"/>
  <c r="BU10" i="2"/>
  <c r="BU59" i="2"/>
  <c r="BU55" i="2"/>
  <c r="BU52" i="2"/>
  <c r="BU48" i="2"/>
  <c r="BU44" i="2"/>
  <c r="BU129" i="2"/>
  <c r="BU125" i="2"/>
  <c r="BU122" i="2"/>
  <c r="BU118" i="2"/>
  <c r="BU114" i="2"/>
  <c r="BU94" i="2"/>
  <c r="BU90" i="2"/>
  <c r="BU87" i="2"/>
  <c r="BU83" i="2"/>
  <c r="BU79" i="2"/>
  <c r="BU7" i="2"/>
  <c r="BU4" i="2"/>
  <c r="BU12" i="2"/>
  <c r="BU58" i="2"/>
  <c r="BU54" i="2"/>
  <c r="BU53" i="2"/>
  <c r="BU50" i="2"/>
  <c r="BU128" i="2"/>
  <c r="BU124" i="2"/>
  <c r="BU123" i="2"/>
  <c r="BU120" i="2"/>
  <c r="BU93" i="2"/>
  <c r="BU89" i="2"/>
  <c r="BU88" i="2"/>
  <c r="BU85" i="2"/>
  <c r="BU111" i="2"/>
  <c r="BU91" i="2"/>
  <c r="BU86" i="2"/>
  <c r="BU84" i="2"/>
  <c r="BU76" i="2"/>
  <c r="BU13" i="2"/>
  <c r="BU57" i="2"/>
  <c r="BU43" i="2"/>
  <c r="BU42" i="2"/>
  <c r="BU40" i="2"/>
  <c r="BU127" i="2"/>
  <c r="BU113" i="2"/>
  <c r="BU112" i="2"/>
  <c r="BU110" i="2"/>
  <c r="BU92" i="2"/>
  <c r="BU78" i="2"/>
  <c r="BU77" i="2"/>
  <c r="BU75" i="2"/>
  <c r="BU60" i="2"/>
  <c r="BU51" i="1"/>
  <c r="BU48" i="1"/>
  <c r="BU44" i="1"/>
  <c r="BU43" i="1"/>
  <c r="BU42" i="1"/>
  <c r="BU41" i="1"/>
  <c r="BU40" i="1"/>
  <c r="BU39" i="1"/>
  <c r="BU38" i="1"/>
  <c r="BU37" i="1"/>
  <c r="BU36" i="1"/>
  <c r="BU82" i="1"/>
  <c r="BU79" i="1"/>
  <c r="BU75" i="1"/>
  <c r="BU74" i="1"/>
  <c r="BU73" i="1"/>
  <c r="BU72" i="1"/>
  <c r="BU71" i="1"/>
  <c r="BU70" i="1"/>
  <c r="BU69" i="1"/>
  <c r="BU68" i="1"/>
  <c r="BU67" i="1"/>
  <c r="BU113" i="1"/>
  <c r="BU110" i="1"/>
  <c r="BU106" i="1"/>
  <c r="BU105" i="1"/>
  <c r="BU104" i="1"/>
  <c r="BU103" i="1"/>
  <c r="BU102" i="1"/>
  <c r="BU101" i="1"/>
  <c r="BU100" i="1"/>
  <c r="BU99" i="1"/>
  <c r="BU98" i="1"/>
  <c r="BU49" i="1"/>
  <c r="BU45" i="1"/>
  <c r="BU80" i="1"/>
  <c r="BU76" i="1"/>
  <c r="BU111" i="1"/>
  <c r="BU107" i="1"/>
  <c r="BU52" i="1"/>
  <c r="BU50" i="1"/>
  <c r="BU46" i="1"/>
  <c r="BU81" i="1"/>
  <c r="BU77" i="1"/>
  <c r="BU112" i="1"/>
  <c r="BU108" i="1"/>
  <c r="BU83" i="1"/>
  <c r="BU115" i="6"/>
  <c r="BR115" i="6"/>
  <c r="BT4" i="6"/>
  <c r="BR33" i="6"/>
  <c r="BU74" i="6"/>
  <c r="BS33" i="6"/>
  <c r="BR156" i="6"/>
  <c r="BS156" i="6"/>
  <c r="BT54" i="6"/>
  <c r="BS74" i="6"/>
  <c r="BU156" i="6"/>
  <c r="BR74" i="6"/>
  <c r="BS115" i="6"/>
  <c r="BU33" i="6"/>
  <c r="BU20" i="1"/>
  <c r="BU17" i="1"/>
  <c r="BU13" i="1"/>
  <c r="BU12" i="1"/>
  <c r="BU11" i="1"/>
  <c r="BU10" i="1"/>
  <c r="BU9" i="1"/>
  <c r="BU8" i="1"/>
  <c r="BU7" i="1"/>
  <c r="BU6" i="1"/>
  <c r="BU5" i="1"/>
  <c r="BU4" i="1"/>
  <c r="BU16" i="1"/>
  <c r="BU18" i="1"/>
  <c r="BU14" i="1"/>
  <c r="BU21" i="1"/>
  <c r="BU19" i="1"/>
  <c r="BU15" i="1"/>
  <c r="BU24" i="2"/>
  <c r="BU8" i="2"/>
  <c r="BU16" i="2"/>
  <c r="BU21" i="2"/>
  <c r="BU23" i="2"/>
  <c r="BR111" i="2"/>
  <c r="BR77" i="2"/>
  <c r="BR74" i="2"/>
  <c r="BU18" i="2"/>
  <c r="BU19" i="2"/>
  <c r="BU22" i="2"/>
  <c r="BS117" i="2"/>
  <c r="BU15" i="2"/>
  <c r="BU20" i="2"/>
  <c r="BS126" i="2"/>
  <c r="BR110" i="2"/>
  <c r="BS83" i="2"/>
  <c r="BT138" i="6"/>
  <c r="BT140" i="6"/>
  <c r="BT11" i="6"/>
  <c r="BT48" i="6"/>
  <c r="BS74" i="2"/>
  <c r="BS129" i="2"/>
  <c r="BS118" i="2"/>
  <c r="BR116" i="2"/>
  <c r="AI23" i="1"/>
  <c r="BR117" i="2"/>
  <c r="AJ29" i="2"/>
  <c r="AJ99" i="2"/>
  <c r="AJ62" i="2"/>
  <c r="AJ133" i="2"/>
  <c r="AJ134" i="2"/>
  <c r="AI64" i="2"/>
  <c r="AI99" i="2"/>
  <c r="BR129" i="2"/>
  <c r="BT129" i="2" s="1"/>
  <c r="BR80" i="2"/>
  <c r="BS82" i="2"/>
  <c r="BR126" i="2"/>
  <c r="BS114" i="2"/>
  <c r="BR4" i="2"/>
  <c r="BS121" i="2"/>
  <c r="BR78" i="2"/>
  <c r="BS53" i="2"/>
  <c r="BR83" i="2"/>
  <c r="BS77" i="2"/>
  <c r="BT77" i="2" s="1"/>
  <c r="BS75" i="2"/>
  <c r="BT75" i="2" s="1"/>
  <c r="BR128" i="2"/>
  <c r="BR114" i="2"/>
  <c r="BS113" i="2"/>
  <c r="BS116" i="2"/>
  <c r="BS49" i="2"/>
  <c r="BR82" i="2"/>
  <c r="BS80" i="2"/>
  <c r="AH86" i="1"/>
  <c r="AI117" i="1"/>
  <c r="BS20" i="1"/>
  <c r="BR9" i="1"/>
  <c r="AH85" i="1"/>
  <c r="AJ23" i="1"/>
  <c r="AJ87" i="1"/>
  <c r="BT99" i="6"/>
  <c r="BT97" i="6"/>
  <c r="BT62" i="6"/>
  <c r="BT136" i="6"/>
  <c r="BT132" i="6"/>
  <c r="BT88" i="6"/>
  <c r="BT13" i="6"/>
  <c r="BT87" i="6"/>
  <c r="BT101" i="6"/>
  <c r="BT59" i="6"/>
  <c r="BT58" i="6"/>
  <c r="BT49" i="6"/>
  <c r="BT6" i="6"/>
  <c r="BT61" i="6"/>
  <c r="BT45" i="6"/>
  <c r="BT64" i="6"/>
  <c r="BT98" i="6"/>
  <c r="BT100" i="6"/>
  <c r="BT105" i="6"/>
  <c r="BT128" i="6"/>
  <c r="BT141" i="6"/>
  <c r="BT142" i="6"/>
  <c r="BT55" i="6"/>
  <c r="BT135" i="6"/>
  <c r="BT130" i="6"/>
  <c r="BT14" i="6"/>
  <c r="BT89" i="6"/>
  <c r="BT90" i="6"/>
  <c r="BT94" i="6"/>
  <c r="BT60" i="6"/>
  <c r="BT50" i="6"/>
  <c r="BT9" i="6"/>
  <c r="BT131" i="6"/>
  <c r="BT139" i="6"/>
  <c r="BT91" i="6"/>
  <c r="BT129" i="6"/>
  <c r="BT51" i="6"/>
  <c r="BT143" i="6"/>
  <c r="BT63" i="6"/>
  <c r="BR122" i="6"/>
  <c r="BS122" i="6" s="1"/>
  <c r="BT96" i="6"/>
  <c r="BT95" i="6"/>
  <c r="BT102" i="6"/>
  <c r="BT127" i="6"/>
  <c r="BR161" i="6"/>
  <c r="BS161" i="6" s="1"/>
  <c r="BT57" i="6"/>
  <c r="BT52" i="6"/>
  <c r="BT23" i="6"/>
  <c r="BR163" i="6"/>
  <c r="BS163" i="6" s="1"/>
  <c r="BR120" i="6"/>
  <c r="BS120" i="6" s="1"/>
  <c r="BT86" i="6"/>
  <c r="BT133" i="6"/>
  <c r="BT134" i="6"/>
  <c r="BT56" i="6"/>
  <c r="BT145" i="6"/>
  <c r="BT47" i="6"/>
  <c r="BT137" i="6"/>
  <c r="BT104" i="6"/>
  <c r="BT103" i="6"/>
  <c r="BT93" i="6"/>
  <c r="BT53" i="6"/>
  <c r="BT146" i="6"/>
  <c r="BT20" i="6"/>
  <c r="AH29" i="2"/>
  <c r="AH32" i="2"/>
  <c r="AH31" i="2"/>
  <c r="AH33" i="2"/>
  <c r="AH67" i="2"/>
  <c r="AH68" i="2"/>
  <c r="AH66" i="2"/>
  <c r="AJ132" i="2"/>
  <c r="AH27" i="2"/>
  <c r="AH64" i="2"/>
  <c r="AH134" i="2"/>
  <c r="AH137" i="2"/>
  <c r="AH138" i="2"/>
  <c r="AH136" i="2"/>
  <c r="AI29" i="2"/>
  <c r="AI32" i="2"/>
  <c r="AI33" i="2"/>
  <c r="AI31" i="2"/>
  <c r="AI62" i="2"/>
  <c r="AI67" i="2"/>
  <c r="AI66" i="2"/>
  <c r="AI68" i="2"/>
  <c r="AI102" i="2"/>
  <c r="AI103" i="2"/>
  <c r="AI101" i="2"/>
  <c r="BR39" i="2"/>
  <c r="BS39" i="2"/>
  <c r="BR88" i="2"/>
  <c r="BR87" i="2"/>
  <c r="BS88" i="2"/>
  <c r="BS94" i="2"/>
  <c r="BS92" i="2"/>
  <c r="BR112" i="2"/>
  <c r="BR124" i="2"/>
  <c r="BR122" i="2"/>
  <c r="BR125" i="2"/>
  <c r="BR115" i="2"/>
  <c r="BS111" i="2"/>
  <c r="BT111" i="2" s="1"/>
  <c r="BS128" i="2"/>
  <c r="BT128" i="2" s="1"/>
  <c r="BS122" i="2"/>
  <c r="BS125" i="2"/>
  <c r="BS115" i="2"/>
  <c r="AJ28" i="2"/>
  <c r="AJ32" i="2"/>
  <c r="AJ33" i="2"/>
  <c r="AJ31" i="2"/>
  <c r="AJ64" i="2"/>
  <c r="AH62" i="2"/>
  <c r="AI137" i="2"/>
  <c r="AI138" i="2"/>
  <c r="AI136" i="2"/>
  <c r="BR41" i="2"/>
  <c r="BS41" i="2"/>
  <c r="BR89" i="2"/>
  <c r="BR84" i="2"/>
  <c r="BS89" i="2"/>
  <c r="BS79" i="2"/>
  <c r="BR109" i="2"/>
  <c r="BR120" i="2"/>
  <c r="BR121" i="2"/>
  <c r="BR130" i="2"/>
  <c r="BR119" i="2"/>
  <c r="BS112" i="2"/>
  <c r="BS124" i="2"/>
  <c r="BS130" i="2"/>
  <c r="BS119" i="2"/>
  <c r="BS11" i="2"/>
  <c r="AJ67" i="2"/>
  <c r="AJ66" i="2"/>
  <c r="AJ68" i="2"/>
  <c r="AJ102" i="2"/>
  <c r="AJ101" i="2"/>
  <c r="AJ103" i="2"/>
  <c r="AJ137" i="2"/>
  <c r="AJ138" i="2"/>
  <c r="AJ136" i="2"/>
  <c r="AH28" i="2"/>
  <c r="AH63" i="2"/>
  <c r="AH99" i="2"/>
  <c r="AH102" i="2"/>
  <c r="AH101" i="2"/>
  <c r="AH103" i="2"/>
  <c r="AH132" i="2"/>
  <c r="AI27" i="2"/>
  <c r="AI98" i="2"/>
  <c r="BR52" i="2"/>
  <c r="BS43" i="2"/>
  <c r="BT74" i="2"/>
  <c r="BR81" i="2"/>
  <c r="BS81" i="2"/>
  <c r="BR118" i="2"/>
  <c r="BR113" i="2"/>
  <c r="BT117" i="2"/>
  <c r="BR127" i="2"/>
  <c r="BS109" i="2"/>
  <c r="BS120" i="2"/>
  <c r="BS127" i="2"/>
  <c r="BR90" i="2"/>
  <c r="BR85" i="2"/>
  <c r="BS84" i="2"/>
  <c r="AI28" i="1"/>
  <c r="AI27" i="1"/>
  <c r="AI29" i="1"/>
  <c r="AJ85" i="1"/>
  <c r="AJ56" i="1"/>
  <c r="AJ59" i="1"/>
  <c r="AJ58" i="1"/>
  <c r="AJ60" i="1"/>
  <c r="AJ90" i="1"/>
  <c r="AJ91" i="1"/>
  <c r="AJ89" i="1"/>
  <c r="AH24" i="1"/>
  <c r="AH54" i="1"/>
  <c r="AH59" i="1"/>
  <c r="AH60" i="1"/>
  <c r="AH58" i="1"/>
  <c r="AH87" i="1"/>
  <c r="AI24" i="1"/>
  <c r="AI59" i="1"/>
  <c r="AI58" i="1"/>
  <c r="AI60" i="1"/>
  <c r="AI55" i="1"/>
  <c r="AI85" i="1"/>
  <c r="AI116" i="1"/>
  <c r="AH28" i="1"/>
  <c r="AH27" i="1"/>
  <c r="AH29" i="1"/>
  <c r="AH116" i="1"/>
  <c r="AH121" i="1"/>
  <c r="AH122" i="1"/>
  <c r="AH120" i="1"/>
  <c r="AJ86" i="1"/>
  <c r="AJ28" i="1"/>
  <c r="AJ29" i="1"/>
  <c r="AJ27" i="1"/>
  <c r="AH25" i="1"/>
  <c r="AH117" i="1"/>
  <c r="AH118" i="1"/>
  <c r="AI56" i="1"/>
  <c r="AI87" i="1"/>
  <c r="AI90" i="1"/>
  <c r="AI91" i="1"/>
  <c r="AI89" i="1"/>
  <c r="BR20" i="1"/>
  <c r="BS19" i="1"/>
  <c r="BS11" i="1"/>
  <c r="BR21" i="1"/>
  <c r="AJ25" i="1"/>
  <c r="AJ24" i="1"/>
  <c r="AJ55" i="1"/>
  <c r="AJ118" i="1"/>
  <c r="AJ121" i="1"/>
  <c r="AJ122" i="1"/>
  <c r="AJ120" i="1"/>
  <c r="AH23" i="1"/>
  <c r="AH55" i="1"/>
  <c r="AH56" i="1"/>
  <c r="AH90" i="1"/>
  <c r="AH89" i="1"/>
  <c r="AH91" i="1"/>
  <c r="AI121" i="1"/>
  <c r="AI122" i="1"/>
  <c r="AI120" i="1"/>
  <c r="BR4" i="1"/>
  <c r="BR112" i="1"/>
  <c r="BS4" i="1"/>
  <c r="BR17" i="1"/>
  <c r="BR7" i="1"/>
  <c r="BR49" i="1"/>
  <c r="BR59" i="2"/>
  <c r="BR57" i="2"/>
  <c r="BS54" i="2"/>
  <c r="BS44" i="2"/>
  <c r="BR92" i="2"/>
  <c r="BR79" i="2"/>
  <c r="BS85" i="2"/>
  <c r="BS91" i="2"/>
  <c r="BR53" i="2"/>
  <c r="BT53" i="2" s="1"/>
  <c r="BR43" i="2"/>
  <c r="BR49" i="2"/>
  <c r="BT49" i="2" s="1"/>
  <c r="BS52" i="2"/>
  <c r="BR94" i="2"/>
  <c r="BT94" i="2" s="1"/>
  <c r="BR91" i="2"/>
  <c r="BS78" i="2"/>
  <c r="BS90" i="2"/>
  <c r="BR19" i="2"/>
  <c r="BR54" i="2"/>
  <c r="BR44" i="2"/>
  <c r="BS59" i="2"/>
  <c r="BS57" i="2"/>
  <c r="BS93" i="2"/>
  <c r="BS87" i="2"/>
  <c r="BR13" i="2"/>
  <c r="BT5" i="6"/>
  <c r="BT7" i="6"/>
  <c r="BT17" i="6"/>
  <c r="BT10" i="6"/>
  <c r="BT22" i="6"/>
  <c r="BT21" i="6"/>
  <c r="BT15" i="6"/>
  <c r="BT18" i="6"/>
  <c r="BT19" i="6"/>
  <c r="BT8" i="6"/>
  <c r="BR114" i="1"/>
  <c r="BR16" i="1"/>
  <c r="BS8" i="1"/>
  <c r="BR77" i="1"/>
  <c r="BS9" i="1"/>
  <c r="BR18" i="2"/>
  <c r="BS15" i="2"/>
  <c r="BR9" i="2"/>
  <c r="BS95" i="2"/>
  <c r="BS9" i="2"/>
  <c r="BR11" i="2"/>
  <c r="BT11" i="2" s="1"/>
  <c r="BR60" i="2"/>
  <c r="BR79" i="6"/>
  <c r="BS79" i="6" s="1"/>
  <c r="BR38" i="6"/>
  <c r="BS38" i="6" s="1"/>
  <c r="BR40" i="6"/>
  <c r="BS40" i="6" s="1"/>
  <c r="BR81" i="6"/>
  <c r="BS81" i="6" s="1"/>
  <c r="AI118" i="1"/>
  <c r="AJ63" i="2"/>
  <c r="AI28" i="2"/>
  <c r="AI25" i="1"/>
  <c r="BS12" i="2"/>
  <c r="BR12" i="2"/>
  <c r="BS14" i="2"/>
  <c r="BS15" i="1"/>
  <c r="BS6" i="1"/>
  <c r="BS21" i="1"/>
  <c r="BR35" i="1"/>
  <c r="BS35" i="1"/>
  <c r="BR78" i="1"/>
  <c r="BS78" i="1"/>
  <c r="BR97" i="1"/>
  <c r="BS97" i="1"/>
  <c r="BR50" i="2"/>
  <c r="BS50" i="2"/>
  <c r="BR46" i="2"/>
  <c r="BS46" i="2"/>
  <c r="AJ116" i="1"/>
  <c r="AI86" i="1"/>
  <c r="AH133" i="2"/>
  <c r="BR21" i="2"/>
  <c r="BR8" i="2"/>
  <c r="BS8" i="2"/>
  <c r="BS16" i="1"/>
  <c r="BS7" i="1"/>
  <c r="BS55" i="2"/>
  <c r="BR55" i="2"/>
  <c r="BS4" i="2"/>
  <c r="BS7" i="2"/>
  <c r="BR7" i="2"/>
  <c r="BT7" i="2" s="1"/>
  <c r="BR14" i="2"/>
  <c r="BS14" i="1"/>
  <c r="BS42" i="2"/>
  <c r="BR42" i="2"/>
  <c r="AJ117" i="1"/>
  <c r="AJ97" i="2"/>
  <c r="AH97" i="2"/>
  <c r="BR15" i="2"/>
  <c r="BS22" i="2"/>
  <c r="BR22" i="2"/>
  <c r="BS17" i="1"/>
  <c r="BS12" i="1"/>
  <c r="BR8" i="1"/>
  <c r="BR47" i="2"/>
  <c r="BS47" i="2"/>
  <c r="AJ54" i="1"/>
  <c r="AJ98" i="2"/>
  <c r="AI63" i="2"/>
  <c r="AI54" i="1"/>
  <c r="AH98" i="2"/>
  <c r="BS24" i="2"/>
  <c r="BR24" i="2"/>
  <c r="BS5" i="2"/>
  <c r="BS23" i="2"/>
  <c r="BR23" i="2"/>
  <c r="BR18" i="1"/>
  <c r="BS18" i="1"/>
  <c r="BS13" i="1"/>
  <c r="BR76" i="2"/>
  <c r="BS76" i="2"/>
  <c r="AJ27" i="2"/>
  <c r="AI97" i="2"/>
  <c r="BS6" i="2"/>
  <c r="BR6" i="2"/>
  <c r="BS16" i="2"/>
  <c r="BS17" i="2"/>
  <c r="BR17" i="2"/>
  <c r="BR15" i="1"/>
  <c r="BR14" i="1"/>
  <c r="BR10" i="1"/>
  <c r="BS10" i="1"/>
  <c r="BS5" i="1"/>
  <c r="BS66" i="1"/>
  <c r="BR45" i="2"/>
  <c r="BS45" i="2"/>
  <c r="BR86" i="2"/>
  <c r="BS86" i="2"/>
  <c r="AI134" i="2"/>
  <c r="AI133" i="2"/>
  <c r="AI132" i="2"/>
  <c r="BS21" i="2"/>
  <c r="BS10" i="2"/>
  <c r="BR10" i="2"/>
  <c r="BR12" i="1"/>
  <c r="BR11" i="1"/>
  <c r="BR6" i="1"/>
  <c r="BT6" i="1" s="1"/>
  <c r="BS75" i="1"/>
  <c r="BS67" i="1"/>
  <c r="BS58" i="2"/>
  <c r="BR58" i="2"/>
  <c r="BS56" i="2"/>
  <c r="BR56" i="2"/>
  <c r="BR51" i="2"/>
  <c r="BS51" i="2"/>
  <c r="BR48" i="2"/>
  <c r="BS48" i="2"/>
  <c r="BR40" i="2"/>
  <c r="BS40" i="2"/>
  <c r="BS110" i="2"/>
  <c r="BT110" i="2" s="1"/>
  <c r="BR93" i="2"/>
  <c r="BT93" i="2" s="1"/>
  <c r="BS13" i="2"/>
  <c r="BS19" i="2"/>
  <c r="BS20" i="2"/>
  <c r="BR51" i="1"/>
  <c r="BS51" i="1"/>
  <c r="BR44" i="1"/>
  <c r="BS44" i="1"/>
  <c r="BR43" i="1"/>
  <c r="BS43" i="1"/>
  <c r="BR42" i="1"/>
  <c r="BS42" i="1"/>
  <c r="BS41" i="1"/>
  <c r="BS40" i="1"/>
  <c r="BR40" i="1"/>
  <c r="BR39" i="1"/>
  <c r="BR38" i="1"/>
  <c r="BS38" i="1"/>
  <c r="BR37" i="1"/>
  <c r="BS37" i="1"/>
  <c r="BR36" i="1"/>
  <c r="BS36" i="1"/>
  <c r="BR79" i="1"/>
  <c r="BS79" i="1"/>
  <c r="BR113" i="1"/>
  <c r="BS113" i="1"/>
  <c r="BR106" i="1"/>
  <c r="BS106" i="1"/>
  <c r="BR105" i="1"/>
  <c r="BS105" i="1"/>
  <c r="BS104" i="1"/>
  <c r="BS103" i="1"/>
  <c r="BR103" i="1"/>
  <c r="BR102" i="1"/>
  <c r="BR101" i="1"/>
  <c r="BS101" i="1"/>
  <c r="BR100" i="1"/>
  <c r="BS100" i="1"/>
  <c r="BR99" i="1"/>
  <c r="BS99" i="1"/>
  <c r="BR98" i="1"/>
  <c r="BS98" i="1"/>
  <c r="BR41" i="1"/>
  <c r="BS18" i="2"/>
  <c r="BR45" i="1"/>
  <c r="BS45" i="1"/>
  <c r="BR80" i="1"/>
  <c r="BS80" i="1"/>
  <c r="BR107" i="1"/>
  <c r="BS107" i="1"/>
  <c r="BR104" i="1"/>
  <c r="BT104" i="1" s="1"/>
  <c r="BR46" i="1"/>
  <c r="BS46" i="1"/>
  <c r="BR81" i="1"/>
  <c r="BS81" i="1"/>
  <c r="BR108" i="1"/>
  <c r="BS108" i="1"/>
  <c r="BS25" i="2"/>
  <c r="BR25" i="2"/>
  <c r="BR20" i="2"/>
  <c r="BT20" i="2" s="1"/>
  <c r="BR13" i="1"/>
  <c r="BR5" i="1"/>
  <c r="BR47" i="1"/>
  <c r="BR66" i="1"/>
  <c r="BR109" i="1"/>
  <c r="BS109" i="1"/>
  <c r="BS47" i="1"/>
  <c r="BS48" i="1"/>
  <c r="BR48" i="1"/>
  <c r="BR82" i="1"/>
  <c r="BS82" i="1"/>
  <c r="BR75" i="1"/>
  <c r="BT75" i="1" s="1"/>
  <c r="BR74" i="1"/>
  <c r="BS74" i="1"/>
  <c r="BR73" i="1"/>
  <c r="BS73" i="1"/>
  <c r="BR72" i="1"/>
  <c r="BS72" i="1"/>
  <c r="BR71" i="1"/>
  <c r="BS71" i="1"/>
  <c r="BR70" i="1"/>
  <c r="BS70" i="1"/>
  <c r="BS69" i="1"/>
  <c r="BS68" i="1"/>
  <c r="BR68" i="1"/>
  <c r="BR67" i="1"/>
  <c r="BR110" i="1"/>
  <c r="BS123" i="2"/>
  <c r="BR123" i="2"/>
  <c r="BS39" i="1"/>
  <c r="BS110" i="1"/>
  <c r="BR16" i="2"/>
  <c r="BT16" i="2" s="1"/>
  <c r="BR19" i="1"/>
  <c r="BS49" i="1"/>
  <c r="BS76" i="1"/>
  <c r="BR76" i="1"/>
  <c r="BS111" i="1"/>
  <c r="BR111" i="1"/>
  <c r="BR52" i="1"/>
  <c r="BS52" i="1"/>
  <c r="BR69" i="1"/>
  <c r="BS102" i="1"/>
  <c r="BR5" i="2"/>
  <c r="BT5" i="2" s="1"/>
  <c r="BR50" i="1"/>
  <c r="BS50" i="1"/>
  <c r="BS77" i="1"/>
  <c r="BS112" i="1"/>
  <c r="BR95" i="2"/>
  <c r="BS83" i="1"/>
  <c r="BR83" i="1"/>
  <c r="BS60" i="2"/>
  <c r="BS114" i="1"/>
  <c r="BT82" i="2" l="1"/>
  <c r="BT114" i="2"/>
  <c r="BT83" i="2"/>
  <c r="BR97" i="2"/>
  <c r="BR132" i="2"/>
  <c r="BU74" i="2"/>
  <c r="BU97" i="2"/>
  <c r="BR62" i="2"/>
  <c r="BT15" i="2"/>
  <c r="BS132" i="2"/>
  <c r="BS62" i="2"/>
  <c r="BT126" i="2"/>
  <c r="BS97" i="2"/>
  <c r="BS23" i="1"/>
  <c r="BU85" i="1"/>
  <c r="BR85" i="1"/>
  <c r="BU116" i="1"/>
  <c r="BU54" i="1"/>
  <c r="BR54" i="1"/>
  <c r="BT9" i="1"/>
  <c r="BR23" i="1"/>
  <c r="BR116" i="1"/>
  <c r="BT67" i="1"/>
  <c r="BT5" i="1"/>
  <c r="BS85" i="1"/>
  <c r="BS116" i="1"/>
  <c r="BS54" i="1"/>
  <c r="BU23" i="1"/>
  <c r="BT156" i="6"/>
  <c r="BT115" i="6"/>
  <c r="BT74" i="6"/>
  <c r="BT33" i="6"/>
  <c r="BX4" i="6" s="1"/>
  <c r="BX6" i="6"/>
  <c r="BX5" i="6"/>
  <c r="BT15" i="1"/>
  <c r="BT83" i="1"/>
  <c r="BT8" i="1"/>
  <c r="BR27" i="2"/>
  <c r="BS27" i="2"/>
  <c r="BT118" i="2"/>
  <c r="BT92" i="2"/>
  <c r="BT95" i="2"/>
  <c r="BT10" i="2"/>
  <c r="BT69" i="1"/>
  <c r="BT13" i="1"/>
  <c r="BT12" i="1"/>
  <c r="BT44" i="2"/>
  <c r="BT121" i="2"/>
  <c r="BT41" i="2"/>
  <c r="BT79" i="2"/>
  <c r="BT116" i="2"/>
  <c r="BT52" i="1"/>
  <c r="BT41" i="1"/>
  <c r="BT20" i="1"/>
  <c r="BT40" i="2"/>
  <c r="BT56" i="2"/>
  <c r="BT22" i="2"/>
  <c r="BT90" i="2"/>
  <c r="BT25" i="2"/>
  <c r="BT78" i="2"/>
  <c r="BR104" i="2"/>
  <c r="BS104" i="2" s="1"/>
  <c r="BT81" i="2"/>
  <c r="BT80" i="2"/>
  <c r="BT58" i="2"/>
  <c r="BT50" i="2"/>
  <c r="BT18" i="2"/>
  <c r="BT91" i="2"/>
  <c r="BT43" i="2"/>
  <c r="BT113" i="2"/>
  <c r="BT68" i="1"/>
  <c r="BT70" i="1"/>
  <c r="BT72" i="1"/>
  <c r="BT74" i="1"/>
  <c r="BT48" i="1"/>
  <c r="BT81" i="1"/>
  <c r="BT40" i="1"/>
  <c r="BT16" i="1"/>
  <c r="BT47" i="1"/>
  <c r="BT111" i="1"/>
  <c r="BR36" i="6"/>
  <c r="BS36" i="6" s="1"/>
  <c r="BR77" i="6"/>
  <c r="BS77" i="6" s="1"/>
  <c r="BR159" i="6"/>
  <c r="BS159" i="6" s="1"/>
  <c r="BR118" i="6"/>
  <c r="BS118" i="6" s="1"/>
  <c r="BT45" i="2"/>
  <c r="BT23" i="2"/>
  <c r="BT8" i="2"/>
  <c r="BT60" i="2"/>
  <c r="BT13" i="2"/>
  <c r="BT19" i="2"/>
  <c r="BT57" i="2"/>
  <c r="BT52" i="2"/>
  <c r="BT120" i="2"/>
  <c r="BT84" i="2"/>
  <c r="BT115" i="2"/>
  <c r="BT112" i="2"/>
  <c r="BT87" i="2"/>
  <c r="BR32" i="2"/>
  <c r="BS32" i="2" s="1"/>
  <c r="BT86" i="2"/>
  <c r="BT17" i="2"/>
  <c r="BT6" i="2"/>
  <c r="BT24" i="2"/>
  <c r="BT47" i="2"/>
  <c r="BR34" i="2"/>
  <c r="BS34" i="2" s="1"/>
  <c r="BT9" i="2"/>
  <c r="BT59" i="2"/>
  <c r="BR139" i="2"/>
  <c r="BS139" i="2" s="1"/>
  <c r="BT119" i="2"/>
  <c r="BT109" i="2"/>
  <c r="BR137" i="2"/>
  <c r="BS137" i="2" s="1"/>
  <c r="BT89" i="2"/>
  <c r="BT125" i="2"/>
  <c r="BT88" i="2"/>
  <c r="BT124" i="2"/>
  <c r="BT39" i="2"/>
  <c r="BR67" i="2"/>
  <c r="BS67" i="2" s="1"/>
  <c r="BT123" i="2"/>
  <c r="BT48" i="2"/>
  <c r="BT51" i="2"/>
  <c r="BT76" i="2"/>
  <c r="BT97" i="2" s="1"/>
  <c r="BT42" i="2"/>
  <c r="BT14" i="2"/>
  <c r="BT55" i="2"/>
  <c r="BT21" i="2"/>
  <c r="BT46" i="2"/>
  <c r="BT12" i="2"/>
  <c r="BT54" i="2"/>
  <c r="BT85" i="2"/>
  <c r="BT127" i="2"/>
  <c r="BR102" i="2"/>
  <c r="BS102" i="2" s="1"/>
  <c r="BT130" i="2"/>
  <c r="BT4" i="2"/>
  <c r="BU27" i="2" s="1"/>
  <c r="BT122" i="2"/>
  <c r="BR69" i="2"/>
  <c r="BS69" i="2" s="1"/>
  <c r="BR89" i="1"/>
  <c r="BS89" i="1" s="1"/>
  <c r="BT66" i="1"/>
  <c r="BR28" i="1"/>
  <c r="BS28" i="1" s="1"/>
  <c r="BT4" i="1"/>
  <c r="BT50" i="1"/>
  <c r="BT99" i="1"/>
  <c r="BT79" i="1"/>
  <c r="BT44" i="1"/>
  <c r="BR59" i="1"/>
  <c r="BS59" i="1" s="1"/>
  <c r="BT35" i="1"/>
  <c r="BT49" i="1"/>
  <c r="BT17" i="1"/>
  <c r="BT71" i="1"/>
  <c r="BT73" i="1"/>
  <c r="BT108" i="1"/>
  <c r="BT46" i="1"/>
  <c r="BT102" i="1"/>
  <c r="BR91" i="1"/>
  <c r="BS91" i="1" s="1"/>
  <c r="BT10" i="1"/>
  <c r="BT18" i="1"/>
  <c r="BT77" i="1"/>
  <c r="BT7" i="1"/>
  <c r="BR30" i="1"/>
  <c r="BS30" i="1" s="1"/>
  <c r="BT39" i="1"/>
  <c r="BR121" i="1"/>
  <c r="BS121" i="1" s="1"/>
  <c r="BT97" i="1"/>
  <c r="BR61" i="1"/>
  <c r="BS61" i="1" s="1"/>
  <c r="BT80" i="1"/>
  <c r="BT101" i="1"/>
  <c r="BT106" i="1"/>
  <c r="BT37" i="1"/>
  <c r="BT42" i="1"/>
  <c r="BT78" i="1"/>
  <c r="BT19" i="1"/>
  <c r="BT110" i="1"/>
  <c r="BT76" i="1"/>
  <c r="BT82" i="1"/>
  <c r="BT109" i="1"/>
  <c r="BT107" i="1"/>
  <c r="BT45" i="1"/>
  <c r="BT98" i="1"/>
  <c r="BT100" i="1"/>
  <c r="BT103" i="1"/>
  <c r="BT105" i="1"/>
  <c r="BT113" i="1"/>
  <c r="BT36" i="1"/>
  <c r="BT38" i="1"/>
  <c r="BT43" i="1"/>
  <c r="BT51" i="1"/>
  <c r="BT11" i="1"/>
  <c r="BT14" i="1"/>
  <c r="BR123" i="1"/>
  <c r="BS123" i="1" s="1"/>
  <c r="BT114" i="1"/>
  <c r="BT112" i="1"/>
  <c r="BT21" i="1"/>
  <c r="BT62" i="2" l="1"/>
  <c r="BU39" i="2"/>
  <c r="BU62" i="2" s="1"/>
  <c r="BX6" i="2" s="1"/>
  <c r="BT132" i="2"/>
  <c r="BU109" i="2"/>
  <c r="BU132" i="2" s="1"/>
  <c r="BX5" i="2" s="1"/>
  <c r="BT23" i="1"/>
  <c r="BX6" i="1"/>
  <c r="BX5" i="1"/>
  <c r="BX4" i="1"/>
  <c r="BT54" i="1"/>
  <c r="BT85" i="1"/>
  <c r="BT116" i="1"/>
  <c r="BT27" i="2"/>
  <c r="BR135" i="2"/>
  <c r="BS135" i="2" s="1"/>
  <c r="BR100" i="2"/>
  <c r="BS100" i="2" s="1"/>
  <c r="BR26" i="1"/>
  <c r="BS26" i="1" s="1"/>
  <c r="BR30" i="2"/>
  <c r="BS30" i="2" s="1"/>
  <c r="BR65" i="2"/>
  <c r="BS65" i="2" s="1"/>
  <c r="BR57" i="1"/>
  <c r="BS57" i="1" s="1"/>
  <c r="BR87" i="1"/>
  <c r="BS87" i="1" s="1"/>
  <c r="BR119" i="1"/>
  <c r="BS119" i="1" s="1"/>
  <c r="BX4" i="2" l="1"/>
</calcChain>
</file>

<file path=xl/sharedStrings.xml><?xml version="1.0" encoding="utf-8"?>
<sst xmlns="http://schemas.openxmlformats.org/spreadsheetml/2006/main" count="3883" uniqueCount="563">
  <si>
    <t>U150713-1#5</t>
  </si>
  <si>
    <t>PSD KO</t>
  </si>
  <si>
    <t>U160626#1</t>
  </si>
  <si>
    <t>U160626#3</t>
  </si>
  <si>
    <t>U160115-2#3</t>
  </si>
  <si>
    <t>U160115-2#4</t>
  </si>
  <si>
    <t>U160124-1#3</t>
  </si>
  <si>
    <t>U160201-4#1</t>
  </si>
  <si>
    <t>U160201-4#2</t>
  </si>
  <si>
    <t>U160530-2#1</t>
  </si>
  <si>
    <t>U160606#1</t>
  </si>
  <si>
    <t>U160606#3</t>
  </si>
  <si>
    <t>U160619-1#1</t>
  </si>
  <si>
    <t>U160713#3</t>
  </si>
  <si>
    <t>U160713#4</t>
  </si>
  <si>
    <t>U160719#1</t>
  </si>
  <si>
    <t>U160719#2</t>
  </si>
  <si>
    <t>U160719#3</t>
  </si>
  <si>
    <t>U160720#1</t>
  </si>
  <si>
    <t>U160720#3</t>
  </si>
  <si>
    <t>U160720#4</t>
  </si>
  <si>
    <t>U160730#1</t>
  </si>
  <si>
    <t>U160730#2</t>
  </si>
  <si>
    <t>U160730#4</t>
  </si>
  <si>
    <t>U160730#6</t>
  </si>
  <si>
    <t>U160730#7</t>
  </si>
  <si>
    <t>PSI KI</t>
  </si>
  <si>
    <t>PSD-715</t>
    <phoneticPr fontId="7" type="noConversion"/>
  </si>
  <si>
    <t>PSD-849</t>
    <phoneticPr fontId="7" type="noConversion"/>
  </si>
  <si>
    <t>PSD-850</t>
    <phoneticPr fontId="7" type="noConversion"/>
  </si>
  <si>
    <t>U150713-2#5</t>
  </si>
  <si>
    <t>U150713-2#6</t>
  </si>
  <si>
    <t>U150713-2#7</t>
  </si>
  <si>
    <t>U150803#2</t>
  </si>
  <si>
    <t>U150902-1#2</t>
  </si>
  <si>
    <t>U150902-1#3</t>
  </si>
  <si>
    <t>U150902-1#6</t>
  </si>
  <si>
    <t>U150902-2#5</t>
  </si>
  <si>
    <t>U160109#6</t>
  </si>
  <si>
    <t>U160109#7</t>
  </si>
  <si>
    <t>U160119#1</t>
  </si>
  <si>
    <t>U160119#2</t>
  </si>
  <si>
    <t>U160119#3</t>
  </si>
  <si>
    <t>U160119#6</t>
  </si>
  <si>
    <t>U160129#3</t>
  </si>
  <si>
    <t>avg:</t>
  </si>
  <si>
    <t>SD:</t>
  </si>
  <si>
    <t>n:</t>
  </si>
  <si>
    <t>Improve</t>
  </si>
  <si>
    <t>Thres Increase</t>
  </si>
  <si>
    <t>Click</t>
  </si>
  <si>
    <t>8kHz</t>
  </si>
  <si>
    <t>16kHz</t>
  </si>
  <si>
    <t>32kHz</t>
  </si>
  <si>
    <t>Loss</t>
  </si>
  <si>
    <t>Gain</t>
  </si>
  <si>
    <t>ID</t>
  </si>
  <si>
    <t>Deltas</t>
  </si>
  <si>
    <t>32 kHz</t>
  </si>
  <si>
    <t>8 kHz</t>
  </si>
  <si>
    <t>16 kHz</t>
  </si>
  <si>
    <t>&gt;</t>
  </si>
  <si>
    <t>&lt;</t>
  </si>
  <si>
    <t>16-21</t>
  </si>
  <si>
    <t>3-5</t>
  </si>
  <si>
    <t>9-11</t>
  </si>
  <si>
    <t xml:space="preserve">Averages over </t>
  </si>
  <si>
    <t>time ranges</t>
  </si>
  <si>
    <t>Passed</t>
  </si>
  <si>
    <t>Between Groups</t>
  </si>
  <si>
    <t>Failed</t>
  </si>
  <si>
    <t>Mice without</t>
  </si>
  <si>
    <t>Deltas between successive measurements</t>
  </si>
  <si>
    <t>Counting mice with losses and gains</t>
  </si>
  <si>
    <t>8kHz KO:</t>
  </si>
  <si>
    <t>8kHz WT</t>
  </si>
  <si>
    <t>PSD-712</t>
    <phoneticPr fontId="7" type="noConversion"/>
  </si>
  <si>
    <t>PSD-848</t>
    <phoneticPr fontId="7" type="noConversion"/>
  </si>
  <si>
    <t>BL6-01</t>
    <phoneticPr fontId="7" type="noConversion"/>
  </si>
  <si>
    <t>BL6-02</t>
  </si>
  <si>
    <t>BL6-03</t>
  </si>
  <si>
    <t>BL6-05</t>
  </si>
  <si>
    <t>BL6-06</t>
  </si>
  <si>
    <t>BL6-07</t>
  </si>
  <si>
    <t>BL6-09</t>
  </si>
  <si>
    <t>BL6-11</t>
  </si>
  <si>
    <t>BL6-13</t>
  </si>
  <si>
    <t>BL6-15</t>
  </si>
  <si>
    <t>BL6-16</t>
  </si>
  <si>
    <t>BL6-17</t>
  </si>
  <si>
    <t>BL6-19</t>
  </si>
  <si>
    <t>BL6-20</t>
  </si>
  <si>
    <t>BL6-22</t>
  </si>
  <si>
    <t>BL6-23</t>
  </si>
  <si>
    <t>BL6-24</t>
  </si>
  <si>
    <t>BL6-25</t>
  </si>
  <si>
    <t>BL6-26</t>
  </si>
  <si>
    <t>BL6-27</t>
  </si>
  <si>
    <t>BL6-30</t>
  </si>
  <si>
    <t>BL6-31</t>
  </si>
  <si>
    <t>BL6-33</t>
  </si>
  <si>
    <t>PSD-712</t>
    <phoneticPr fontId="7" type="noConversion"/>
  </si>
  <si>
    <t>PSD-715</t>
    <phoneticPr fontId="7" type="noConversion"/>
  </si>
  <si>
    <t>16-21</t>
    <phoneticPr fontId="7" type="noConversion"/>
  </si>
  <si>
    <t>Median:</t>
  </si>
  <si>
    <t>One Way Analysis of Variance</t>
  </si>
  <si>
    <t xml:space="preserve">Normality Test (Shapiro-Wilk): </t>
  </si>
  <si>
    <t>(P = 0.219)</t>
  </si>
  <si>
    <t>Equal Variance Test (Brown-Forsythe):</t>
  </si>
  <si>
    <t>(P &lt; 0.050)</t>
  </si>
  <si>
    <t>Kruskal-Wallis One Way Analysis of Variance on Ranks</t>
  </si>
  <si>
    <t>Group</t>
  </si>
  <si>
    <t xml:space="preserve">N </t>
  </si>
  <si>
    <t>Missing</t>
  </si>
  <si>
    <t xml:space="preserve"> Median </t>
  </si>
  <si>
    <t>H = 16.313 with 2 degrees of freedom.  (P = &lt;0.001)</t>
  </si>
  <si>
    <t>The differences in the median values among the treatment groups are greater than would be expected by chance; there is a statistically significant difference  (P = &lt;0.001)</t>
  </si>
  <si>
    <t>To isolate the group or groups that differ from the others use a multiple comparison procedure.</t>
  </si>
  <si>
    <t>Comparison</t>
  </si>
  <si>
    <t>Diff of Ranks</t>
  </si>
  <si>
    <t>Q</t>
  </si>
  <si>
    <t>P</t>
  </si>
  <si>
    <t>P&lt;0.050</t>
  </si>
  <si>
    <t>&lt;0.001</t>
  </si>
  <si>
    <t>Yes</t>
  </si>
  <si>
    <t>Note: The multiple comparisons on ranks do not include an adjustment for ties.</t>
  </si>
  <si>
    <t>(P = 0.351)</t>
  </si>
  <si>
    <t>H = 15.939 with 2 degrees of freedom.  (P = &lt;0.001)</t>
  </si>
  <si>
    <t>(P = 0.050)</t>
  </si>
  <si>
    <t>H = 13.955 with 2 degrees of freedom.  (P = &lt;0.001)</t>
  </si>
  <si>
    <t>No</t>
  </si>
  <si>
    <t>H = 15.098 with 2 degrees of freedom.  (P = &lt;0.001)</t>
  </si>
  <si>
    <t>Quart 1:</t>
  </si>
  <si>
    <t>Quart 3:</t>
  </si>
  <si>
    <t>n/a</t>
  </si>
  <si>
    <t xml:space="preserve">Group Name </t>
  </si>
  <si>
    <t>Mean</t>
  </si>
  <si>
    <t>Std Dev</t>
  </si>
  <si>
    <t>SEM</t>
  </si>
  <si>
    <t>Source of Variation</t>
  </si>
  <si>
    <t xml:space="preserve"> DF </t>
  </si>
  <si>
    <t xml:space="preserve"> SS </t>
  </si>
  <si>
    <t xml:space="preserve"> MS </t>
  </si>
  <si>
    <t xml:space="preserve">  F </t>
  </si>
  <si>
    <t xml:space="preserve">  P </t>
  </si>
  <si>
    <t>Residual</t>
  </si>
  <si>
    <t>Total</t>
  </si>
  <si>
    <t>The differences in the mean values among the treatment groups are greater than would be expected by chance; there is a statistically significant difference  (P = &lt;0.001).</t>
  </si>
  <si>
    <t>Diff of Means</t>
  </si>
  <si>
    <t>t</t>
  </si>
  <si>
    <t>32kHz WT</t>
  </si>
  <si>
    <t>32kHz KO:</t>
  </si>
  <si>
    <t>32kHz KI</t>
  </si>
  <si>
    <t>16kHz WT</t>
  </si>
  <si>
    <t>16kHz KI</t>
  </si>
  <si>
    <t>16kHz KO:</t>
  </si>
  <si>
    <t>(P = 0.007)</t>
  </si>
  <si>
    <t>Click WT</t>
  </si>
  <si>
    <t>Click KO:</t>
  </si>
  <si>
    <t>Click KI</t>
  </si>
  <si>
    <t>8kHz KI</t>
  </si>
  <si>
    <t>(P = 1.000)</t>
  </si>
  <si>
    <t>&lt;-15 dB Gains</t>
  </si>
  <si>
    <t>(P = 0.062)</t>
  </si>
  <si>
    <t>(P = 0.445)</t>
  </si>
  <si>
    <t>(P = 0.179)</t>
  </si>
  <si>
    <t>(P = 0.328)</t>
  </si>
  <si>
    <t>&gt;15 dB Losses</t>
  </si>
  <si>
    <t>(P = 0.035)</t>
  </si>
  <si>
    <t>(P = 0.005)</t>
  </si>
  <si>
    <t>(P = 0.002)</t>
  </si>
  <si>
    <t>(P = &lt;0.001)</t>
  </si>
  <si>
    <t>&lt;-15</t>
  </si>
  <si>
    <t>(P = 0.697)</t>
  </si>
  <si>
    <t>&gt;15</t>
  </si>
  <si>
    <t>(P = 0.016)</t>
  </si>
  <si>
    <t>(P = 0.011)</t>
  </si>
  <si>
    <t>(P = 0.004)</t>
  </si>
  <si>
    <t>Loss or Gain</t>
  </si>
  <si>
    <t xml:space="preserve">Mice with </t>
  </si>
  <si>
    <t>Condition</t>
  </si>
  <si>
    <t>Losses or Gains</t>
  </si>
  <si>
    <t>Mice with</t>
  </si>
  <si>
    <t>PSD KO</t>
    <phoneticPr fontId="7" type="noConversion"/>
  </si>
  <si>
    <t>U161023-2#2</t>
    <phoneticPr fontId="7" type="noConversion"/>
  </si>
  <si>
    <t>U160524-1#2</t>
    <phoneticPr fontId="7" type="noConversion"/>
  </si>
  <si>
    <t>U160524-1#1</t>
    <phoneticPr fontId="7" type="noConversion"/>
  </si>
  <si>
    <t>U160506-1#5</t>
    <phoneticPr fontId="7" type="noConversion"/>
  </si>
  <si>
    <t>U160418-2#5</t>
    <phoneticPr fontId="7" type="noConversion"/>
  </si>
  <si>
    <t>U160418-2#4</t>
    <phoneticPr fontId="7" type="noConversion"/>
  </si>
  <si>
    <t>U160418-2#3</t>
    <phoneticPr fontId="7" type="noConversion"/>
  </si>
  <si>
    <t>U160418-2#2</t>
  </si>
  <si>
    <t>U160418-2#1</t>
    <phoneticPr fontId="7" type="noConversion"/>
  </si>
  <si>
    <t>U160415#5</t>
    <phoneticPr fontId="7" type="noConversion"/>
  </si>
  <si>
    <t>U160415#4</t>
    <phoneticPr fontId="7" type="noConversion"/>
  </si>
  <si>
    <t>U160415#3</t>
    <phoneticPr fontId="7" type="noConversion"/>
  </si>
  <si>
    <t>U160415#2</t>
    <phoneticPr fontId="7" type="noConversion"/>
  </si>
  <si>
    <t>U160415#1</t>
    <phoneticPr fontId="7" type="noConversion"/>
  </si>
  <si>
    <t>U160412#5</t>
    <phoneticPr fontId="7" type="noConversion"/>
  </si>
  <si>
    <t>U160407-1#1</t>
    <phoneticPr fontId="7" type="noConversion"/>
  </si>
  <si>
    <t>U160403-1#1</t>
    <phoneticPr fontId="7" type="noConversion"/>
  </si>
  <si>
    <t>U160325#8</t>
    <phoneticPr fontId="7" type="noConversion"/>
  </si>
  <si>
    <t>U160325#6</t>
    <phoneticPr fontId="7" type="noConversion"/>
  </si>
  <si>
    <t>U160325#3</t>
    <phoneticPr fontId="7" type="noConversion"/>
  </si>
  <si>
    <t>U160321-1#7</t>
    <phoneticPr fontId="7" type="noConversion"/>
  </si>
  <si>
    <t>U160321-1#6</t>
    <phoneticPr fontId="7" type="noConversion"/>
  </si>
  <si>
    <t>U160321-1#2</t>
    <phoneticPr fontId="7" type="noConversion"/>
  </si>
  <si>
    <t>U160226-1#3</t>
    <phoneticPr fontId="7" type="noConversion"/>
  </si>
  <si>
    <t>U160226-1#2</t>
    <phoneticPr fontId="7" type="noConversion"/>
  </si>
  <si>
    <t>U160209-4#5</t>
    <phoneticPr fontId="7" type="noConversion"/>
  </si>
  <si>
    <t>U160209-4#4</t>
    <phoneticPr fontId="7" type="noConversion"/>
  </si>
  <si>
    <t>U160209-4#2</t>
    <phoneticPr fontId="7" type="noConversion"/>
  </si>
  <si>
    <t>U160201-3#4</t>
    <phoneticPr fontId="7" type="noConversion"/>
  </si>
  <si>
    <t>U160201-3#3</t>
    <phoneticPr fontId="7" type="noConversion"/>
  </si>
  <si>
    <t>U160201-3#1</t>
    <phoneticPr fontId="7" type="noConversion"/>
  </si>
  <si>
    <t>U160129#2</t>
    <phoneticPr fontId="7" type="noConversion"/>
  </si>
  <si>
    <t>U160109#4</t>
    <phoneticPr fontId="7" type="noConversion"/>
  </si>
  <si>
    <t>U160109#1</t>
    <phoneticPr fontId="7" type="noConversion"/>
  </si>
  <si>
    <t>U160108#5</t>
    <phoneticPr fontId="7" type="noConversion"/>
  </si>
  <si>
    <t>U160108#4</t>
    <phoneticPr fontId="7" type="noConversion"/>
  </si>
  <si>
    <t>U160108#3</t>
    <phoneticPr fontId="7" type="noConversion"/>
  </si>
  <si>
    <t>U160108#1</t>
    <phoneticPr fontId="7" type="noConversion"/>
  </si>
  <si>
    <t>U151230#1</t>
    <phoneticPr fontId="7" type="noConversion"/>
  </si>
  <si>
    <t>U150902-2#4</t>
    <phoneticPr fontId="7" type="noConversion"/>
  </si>
  <si>
    <t>U150902-1#5</t>
    <phoneticPr fontId="7" type="noConversion"/>
  </si>
  <si>
    <t>U150902-1#4</t>
    <phoneticPr fontId="7" type="noConversion"/>
  </si>
  <si>
    <t>U150902-1#1</t>
    <phoneticPr fontId="7" type="noConversion"/>
  </si>
  <si>
    <t>U150713-1#4</t>
    <phoneticPr fontId="7" type="noConversion"/>
  </si>
  <si>
    <t>Genotype</t>
    <phoneticPr fontId="7" type="noConversion"/>
  </si>
  <si>
    <t>U160102-2#1</t>
    <phoneticPr fontId="7" type="noConversion"/>
  </si>
  <si>
    <t>PSI KI</t>
    <phoneticPr fontId="7" type="noConversion"/>
  </si>
  <si>
    <t>U160102-2#2</t>
    <phoneticPr fontId="7" type="noConversion"/>
  </si>
  <si>
    <t>U160102-2#3</t>
    <phoneticPr fontId="7" type="noConversion"/>
  </si>
  <si>
    <t>U160124-1#1</t>
    <phoneticPr fontId="7" type="noConversion"/>
  </si>
  <si>
    <t>U160124-1#2</t>
    <phoneticPr fontId="7" type="noConversion"/>
  </si>
  <si>
    <t>U160201-2#2</t>
    <phoneticPr fontId="7" type="noConversion"/>
  </si>
  <si>
    <t>U160201-2#3</t>
    <phoneticPr fontId="7" type="noConversion"/>
  </si>
  <si>
    <t>U160201-2#4</t>
    <phoneticPr fontId="7" type="noConversion"/>
  </si>
  <si>
    <t>U160202#2</t>
    <phoneticPr fontId="7" type="noConversion"/>
  </si>
  <si>
    <t>U160212-2#1</t>
    <phoneticPr fontId="7" type="noConversion"/>
  </si>
  <si>
    <t>U160307-2#2</t>
    <phoneticPr fontId="7" type="noConversion"/>
  </si>
  <si>
    <t>U160328-3#2</t>
    <phoneticPr fontId="7" type="noConversion"/>
  </si>
  <si>
    <t>U160330#1</t>
    <phoneticPr fontId="7" type="noConversion"/>
  </si>
  <si>
    <t>U160331#1</t>
    <phoneticPr fontId="7" type="noConversion"/>
  </si>
  <si>
    <t>PSI KI</t>
    <phoneticPr fontId="7" type="noConversion"/>
  </si>
  <si>
    <t>U160331#4</t>
    <phoneticPr fontId="7" type="noConversion"/>
  </si>
  <si>
    <t>U160410#3</t>
    <phoneticPr fontId="7" type="noConversion"/>
  </si>
  <si>
    <t>U160410#6</t>
    <phoneticPr fontId="7" type="noConversion"/>
  </si>
  <si>
    <t>U160411#1</t>
    <phoneticPr fontId="7" type="noConversion"/>
  </si>
  <si>
    <t>U160411#2</t>
    <phoneticPr fontId="7" type="noConversion"/>
  </si>
  <si>
    <t>U160419-2#1</t>
    <phoneticPr fontId="7" type="noConversion"/>
  </si>
  <si>
    <t>U160419-2#2</t>
    <phoneticPr fontId="7" type="noConversion"/>
  </si>
  <si>
    <t>U160419-2#3</t>
    <phoneticPr fontId="7" type="noConversion"/>
  </si>
  <si>
    <t>U160419-2#4</t>
    <phoneticPr fontId="7" type="noConversion"/>
  </si>
  <si>
    <t>U160419-2#5</t>
    <phoneticPr fontId="7" type="noConversion"/>
  </si>
  <si>
    <t>U160504-3#2</t>
    <phoneticPr fontId="7" type="noConversion"/>
  </si>
  <si>
    <t>U160504-3#4</t>
    <phoneticPr fontId="7" type="noConversion"/>
  </si>
  <si>
    <t>U160504-3#5</t>
    <phoneticPr fontId="7" type="noConversion"/>
  </si>
  <si>
    <t>U160505-2#2</t>
    <phoneticPr fontId="7" type="noConversion"/>
  </si>
  <si>
    <t>U160514-1#1</t>
    <phoneticPr fontId="7" type="noConversion"/>
  </si>
  <si>
    <t>U160514-1#3</t>
    <phoneticPr fontId="7" type="noConversion"/>
  </si>
  <si>
    <t>U160619-1#3</t>
    <phoneticPr fontId="7" type="noConversion"/>
  </si>
  <si>
    <t>U160619-1#5</t>
    <phoneticPr fontId="7" type="noConversion"/>
  </si>
  <si>
    <t>U160711-1#1</t>
    <phoneticPr fontId="7" type="noConversion"/>
  </si>
  <si>
    <t>U160711-2#6</t>
  </si>
  <si>
    <t>U160726-1#3</t>
    <phoneticPr fontId="7" type="noConversion"/>
  </si>
  <si>
    <t>U160713#1</t>
    <phoneticPr fontId="7" type="noConversion"/>
  </si>
  <si>
    <t>U160713#5</t>
    <phoneticPr fontId="7" type="noConversion"/>
  </si>
  <si>
    <t>U160713#7</t>
    <phoneticPr fontId="7" type="noConversion"/>
  </si>
  <si>
    <t>U160713#8</t>
    <phoneticPr fontId="7" type="noConversion"/>
  </si>
  <si>
    <t>U160719#4</t>
    <phoneticPr fontId="7" type="noConversion"/>
  </si>
  <si>
    <t>U160720#2</t>
    <phoneticPr fontId="7" type="noConversion"/>
  </si>
  <si>
    <t>U160730#3</t>
    <phoneticPr fontId="7" type="noConversion"/>
  </si>
  <si>
    <t>U160730#8</t>
    <phoneticPr fontId="7" type="noConversion"/>
  </si>
  <si>
    <t>U160930-4#1</t>
    <phoneticPr fontId="7" type="noConversion"/>
  </si>
  <si>
    <t>U161024-5#6</t>
    <phoneticPr fontId="7" type="noConversion"/>
  </si>
  <si>
    <t>U160202#2</t>
    <phoneticPr fontId="7" type="noConversion"/>
  </si>
  <si>
    <t>U160419-2#2</t>
    <phoneticPr fontId="7" type="noConversion"/>
  </si>
  <si>
    <t>weeks</t>
  </si>
  <si>
    <t>time range</t>
  </si>
  <si>
    <t>Weeks</t>
  </si>
  <si>
    <t>Week:</t>
  </si>
  <si>
    <t>Original Data</t>
  </si>
  <si>
    <t>N/A</t>
  </si>
  <si>
    <t>(P = 0.096)</t>
  </si>
  <si>
    <t>(P =0.008)</t>
  </si>
  <si>
    <t>(P = 0.033)</t>
  </si>
  <si>
    <t>All Pairwise Multiple Comparison Procedures (Dunn's Method) :</t>
  </si>
  <si>
    <t>All Pairwise Multiple Comparison Procedures (Bonferroni t-test):</t>
  </si>
  <si>
    <t>Age</t>
  </si>
  <si>
    <t>WT</t>
  </si>
  <si>
    <t>Injected KO</t>
  </si>
  <si>
    <t>Injected KI</t>
  </si>
  <si>
    <t>ABR Threshold</t>
  </si>
  <si>
    <t>Slope:</t>
  </si>
  <si>
    <t>3-5W</t>
  </si>
  <si>
    <t>9-11W</t>
  </si>
  <si>
    <t>16-21W</t>
  </si>
  <si>
    <t>Type</t>
  </si>
  <si>
    <t>Threshold</t>
  </si>
  <si>
    <t>InjKO</t>
  </si>
  <si>
    <t>Inj KI</t>
  </si>
  <si>
    <t>KO</t>
  </si>
  <si>
    <t>Comparisons for factor: Age</t>
  </si>
  <si>
    <t>16-21W vs. 3-5W</t>
  </si>
  <si>
    <t>16-21W vs. 9-11W</t>
  </si>
  <si>
    <t>9-11W vs. 3-5W</t>
  </si>
  <si>
    <t>Do Not Test</t>
  </si>
  <si>
    <t>3-5W vs. 9-11W</t>
  </si>
  <si>
    <t/>
  </si>
  <si>
    <t>KI</t>
  </si>
  <si>
    <t>Fisher's Exact for Losses or Gains &gt;15 dB  (tests performed with SigmaStat 4.0)</t>
  </si>
  <si>
    <t>Fisher's Exact for Losses &gt;15 dB (tests performed with SigmaStat 4.0)</t>
  </si>
  <si>
    <t>Fisher's Exact for Gains &gt;15 dB (tests performed with SigmaStat 4.0)</t>
  </si>
  <si>
    <t>Rearranged data for calculation of slopes</t>
  </si>
  <si>
    <t>InjKO vs WT</t>
  </si>
  <si>
    <t>InjKO vs Inj KI</t>
  </si>
  <si>
    <t>Inj KI vs WT</t>
  </si>
  <si>
    <t>Arrange data for Kruskal-Wallis ANOVA on ranks in SigmaStat 4.0</t>
  </si>
  <si>
    <t>Age 3-5 W, Clicks</t>
  </si>
  <si>
    <t>Age 3-5 W, 8kHz</t>
  </si>
  <si>
    <t>Age 3-5 W, 16kHz</t>
  </si>
  <si>
    <t>Age 3-5 W, 32kHz</t>
  </si>
  <si>
    <t>Data source: Data 1 in ABR Kruskal Wallis One Way ANOVA on ranks.SNB</t>
  </si>
  <si>
    <t xml:space="preserve">Dependent Variable: Threshold (3-5w Clicks) </t>
  </si>
  <si>
    <t xml:space="preserve">Dependent Variable: Threshold (3-5w 8kHz) </t>
  </si>
  <si>
    <t>3-5 week old mice, 8 kHz: Results from Kruskal-Wallis One Way ANOVA on ranks (SigmaStat 4.0)</t>
  </si>
  <si>
    <t>3-5 week old mice, Clicks: Results from Kruskal-Wallis One Way ANOVA on ranks (SigmaStat 4.0)</t>
  </si>
  <si>
    <t>3-5 week old mice, 16kHz: Results from Kruskal-Wallis One Way ANOVA on ranks (SigmaStat 4.0)</t>
  </si>
  <si>
    <t xml:space="preserve">Dependent Variable: Threshold (3-5w 16kHz) </t>
  </si>
  <si>
    <t xml:space="preserve">Dependent Variable: Threshold (3-5w 32kHz) </t>
  </si>
  <si>
    <t>3-5 week old mice, 32kHz: Results from Kruskal-Wallis One Way ANOVA on ranks (SigmaStat 4.0)</t>
  </si>
  <si>
    <t>Wednesday, March 28, 2018, 3:23:36 AM</t>
  </si>
  <si>
    <t>Wednesday, March 28, 2018, 3:28:40 AM</t>
  </si>
  <si>
    <t>Wednesday, March 28, 2018, 3:34:39 AM</t>
  </si>
  <si>
    <t>Wednesday, March 28, 2018, 3:32:29 AM</t>
  </si>
  <si>
    <t>Click InjKO</t>
  </si>
  <si>
    <t>Click InjKI</t>
  </si>
  <si>
    <t>Arranged data for Kruskal-Wallis ANOVA on ranks in SigmaStat 4.0</t>
  </si>
  <si>
    <t>8kHz InjKO</t>
  </si>
  <si>
    <t>8kHz InjKI</t>
  </si>
  <si>
    <t>16kHz InjKO</t>
  </si>
  <si>
    <t>16kHz InjKI</t>
  </si>
  <si>
    <t>32Hz WT</t>
  </si>
  <si>
    <t>32kHz InjKO</t>
  </si>
  <si>
    <t>32kHz InjKI</t>
  </si>
  <si>
    <t>Results for Click in WT from Kruskal-Wallis One Way ANOVA on ranks (SigmaStat 4.0)</t>
  </si>
  <si>
    <t>Wednesday, March 28, 2018, 4:55:26 AM</t>
  </si>
  <si>
    <t>Data source: Data 1 in ABR Kruskal Wallis One Way ANOVA on ranks for age.SNB</t>
  </si>
  <si>
    <t xml:space="preserve">Dependent Variable: Threshold (WT Click) </t>
  </si>
  <si>
    <t>H = 6.008 with 2 degrees of freedom.  (P = 0.050)</t>
  </si>
  <si>
    <t>The differences in the median values among the treatment groups are greater than would be expected by chance; there is a statistically significant difference  (P = 0.050)</t>
  </si>
  <si>
    <t>3-5W vs 9-11W</t>
  </si>
  <si>
    <t>3-5W vs 16-21W</t>
  </si>
  <si>
    <t>16-21W vs 9-11W</t>
  </si>
  <si>
    <t xml:space="preserve">Dependent Variable: Threshold (WT 8kHz) </t>
  </si>
  <si>
    <t>(P = 0.685)</t>
  </si>
  <si>
    <t>H = 9.764 with 2 degrees of freedom.  (P = 0.008)</t>
  </si>
  <si>
    <t>The differences in the median values among the treatment groups are greater than would be expected by chance; there is a statistically significant difference  (P = 0.008)</t>
  </si>
  <si>
    <t>16-21W vs 3-5W</t>
  </si>
  <si>
    <t>9-11W vs 3-5W</t>
  </si>
  <si>
    <t>Results for Click in InjKO from Kruskal-Wallis One Way ANOVA on ranks (SigmaStat 4.0)</t>
  </si>
  <si>
    <t>Results for Click in InjKI from Kruskal-Wallis One Way ANOVA on ranks (SigmaStat 4.0)</t>
  </si>
  <si>
    <t>Wednesday, March 28, 2018, 5:07:38 AM</t>
  </si>
  <si>
    <t xml:space="preserve">Dependent Variable: Threshold (InjKO Click) </t>
  </si>
  <si>
    <t xml:space="preserve">Dependent Variable: Threshold (InjKI Click) </t>
  </si>
  <si>
    <t>(P = 0.908)</t>
  </si>
  <si>
    <t>(P = 0.073)</t>
  </si>
  <si>
    <t>Wednesday, March 28, 2018, 5:14:03 AM</t>
  </si>
  <si>
    <t>H = 7.510 with 2 degrees of freedom.  (P = 0.023)</t>
  </si>
  <si>
    <t>The differences in the median values among the treatment groups are greater than would be expected by chance; there is a statistically significant difference  (P = 0.023)</t>
  </si>
  <si>
    <t xml:space="preserve">Dependent Variable: Threshold (InjKO 8kHz) </t>
  </si>
  <si>
    <t>(P = 0.675)</t>
  </si>
  <si>
    <t>(P = 0.084)</t>
  </si>
  <si>
    <t>Wednesday, March 28, 2018, 5:17:25 AM</t>
  </si>
  <si>
    <t xml:space="preserve">Dependent Variable: Threshold (InjKI 8kHz) </t>
  </si>
  <si>
    <t>(P = 0.785)</t>
  </si>
  <si>
    <t>H = 13.504 with 2 degrees of freedom.  (P = 0.001)</t>
  </si>
  <si>
    <t>The differences in the median values among the treatment groups are greater than would be expected by chance; there is a statistically significant difference  (P = 0.001)</t>
  </si>
  <si>
    <t xml:space="preserve">Dependent Variable: Threshold (WT 16kHz) </t>
  </si>
  <si>
    <t>(P = 0.102)</t>
  </si>
  <si>
    <t>(P = 0.110)</t>
  </si>
  <si>
    <t>Wednesday, March 28, 2018, 5:26:08 AM</t>
  </si>
  <si>
    <t xml:space="preserve">Dependent Variable: Threshold (InjKO 16kHz) </t>
  </si>
  <si>
    <t>H = 10.204 with 2 degrees of freedom.  (P = 0.006)</t>
  </si>
  <si>
    <t>The differences in the median values among the treatment groups are greater than would be expected by chance; there is a statistically significant difference  (P = 0.006)</t>
  </si>
  <si>
    <t xml:space="preserve">Dependent Variable: Threshold (InjKI 16kHz) </t>
  </si>
  <si>
    <t>(P = 0.160)</t>
  </si>
  <si>
    <t>(P = 0.256)</t>
  </si>
  <si>
    <t>Wednesday, March 28, 2018, 5:30:45 AM</t>
  </si>
  <si>
    <t xml:space="preserve">Dependent Variable: Threshold (WT 32kHz) </t>
  </si>
  <si>
    <t>H = 11.168 with 2 degrees of freedom.  (P = 0.004)</t>
  </si>
  <si>
    <t>The differences in the median values among the treatment groups are greater than would be expected by chance; there is a statistically significant difference  (P = 0.004)</t>
  </si>
  <si>
    <t xml:space="preserve">Dependent Variable: Threshold (InjKO 32kHz) </t>
  </si>
  <si>
    <t>(P = 0.225)</t>
  </si>
  <si>
    <t>(P = 0.399)</t>
  </si>
  <si>
    <t xml:space="preserve">Dependent Variable: Threshold (InjKI 32kHz) </t>
  </si>
  <si>
    <t>(P = 0.144)</t>
  </si>
  <si>
    <t>(P = 0.195)</t>
  </si>
  <si>
    <t>Results for 16kHz in WT from Kruskal-Wallis One Way ANOVA on ranks (SigmaStat 4.0)</t>
  </si>
  <si>
    <t>Results for 16kHz in InjKO from Kruskal-Wallis One Way ANOVA on ranks (SigmaStat 4.0)</t>
  </si>
  <si>
    <t>Results for 8kHz in InjKI from Kruskal-Wallis One Way ANOVA on ranks (SigmaStat 4.0)</t>
  </si>
  <si>
    <t>Results for 16kHz in InjKI from Kruskal-Wallis One Way ANOVA on ranks (SigmaStat 4.0)</t>
  </si>
  <si>
    <t>Results for 32kHz in InjKO from Kruskal-Wallis One Way ANOVA on ranks (SigmaStat 4.0)</t>
  </si>
  <si>
    <t>Results for 32kHz in InjKI from Kruskal-Wallis One Way ANOVA on ranks (SigmaStat 4.0)</t>
  </si>
  <si>
    <t>Thursday, March 29, 2018, 3:07:24 AM</t>
  </si>
  <si>
    <t>The differences in the mean values among the treatment groups are greater than would be expected by chance; there is a statistically significant difference  (P = 0.002).</t>
  </si>
  <si>
    <t>Power of performed test with alpha = 0.050: 0.886</t>
  </si>
  <si>
    <t>Thursday, March 29, 2018, 3:05:02 AM</t>
  </si>
  <si>
    <t>Power of performed test with alpha = 0.050: 0.864</t>
  </si>
  <si>
    <t>Thursday, March 29, 2018, 3:02:12 AM</t>
  </si>
  <si>
    <t>The differences in the mean values among the treatment groups are greater than would be expected by chance; there is a statistically significant difference  (P = 0.005).</t>
  </si>
  <si>
    <t>Power of performed test with alpha = 0.050: 0.788</t>
  </si>
  <si>
    <t>Results for 32kHz in WT from Kruskal-Wallis One Way ANOVA on ranks (SigmaStat 4.0)</t>
  </si>
  <si>
    <t>Thursday, March 29, 2018, 2:59:48 AM</t>
  </si>
  <si>
    <t>Power of performed test with alpha = 0.050: 0.993</t>
  </si>
  <si>
    <t>Thursday, March 29, 2018, 2:57:16 AM</t>
  </si>
  <si>
    <t>Power of performed test with alpha = 0.050: 0.943</t>
  </si>
  <si>
    <t>Results for 8kHz in InjKO from Kruskal-Wallis One Way ANOVA on ranks (SigmaStat 4.0)</t>
  </si>
  <si>
    <t>Thursday, March 29, 2018, 2:53:53 AM</t>
  </si>
  <si>
    <t>Power of performed test with alpha = 0.050: 0.928</t>
  </si>
  <si>
    <t>Results for 8kHz in WT from Kruskal-Wallis One Way ANOVA on ranks (SigmaStat 4.0)</t>
  </si>
  <si>
    <t>P -value</t>
  </si>
  <si>
    <t>Percent</t>
  </si>
  <si>
    <t>Observations</t>
  </si>
  <si>
    <t>Sum:</t>
  </si>
  <si>
    <t>Losses:</t>
  </si>
  <si>
    <t>Gains:</t>
  </si>
  <si>
    <t>Gains or Losses:</t>
  </si>
  <si>
    <t>1 occurrence per x weeks
(average of all stimuli)</t>
  </si>
  <si>
    <t>Pearson Correllation coefficient:</t>
  </si>
  <si>
    <t>Regression</t>
  </si>
  <si>
    <t xml:space="preserve">p-value: </t>
  </si>
  <si>
    <t>Linear Regression</t>
  </si>
  <si>
    <t>Saturday, March 31, 2018, 8:34:35 AM</t>
  </si>
  <si>
    <t>Data source: Data 1 in Regression.SNB</t>
  </si>
  <si>
    <t xml:space="preserve">ABR Threshold  Click KI = 5.015 + (4.852 * Weeks) </t>
  </si>
  <si>
    <t xml:space="preserve">N  = 134 </t>
  </si>
  <si>
    <t>R = 0.391</t>
  </si>
  <si>
    <t>Rsqr = 0.153</t>
  </si>
  <si>
    <t>Adj Rsqr = 0.146</t>
  </si>
  <si>
    <t xml:space="preserve">Standard Error of Estimate = 25.097 </t>
  </si>
  <si>
    <t xml:space="preserve"> </t>
  </si>
  <si>
    <t>Coefficient</t>
  </si>
  <si>
    <t>Std. Error</t>
  </si>
  <si>
    <t>Constant</t>
  </si>
  <si>
    <t>Analysis of Variance:</t>
  </si>
  <si>
    <t>Normality Test (Shapiro-Wilk)</t>
  </si>
  <si>
    <t>(P = 0.027)</t>
  </si>
  <si>
    <t>Constant Variance Test (Spearman Rank Correlation):</t>
  </si>
  <si>
    <t>Power of performed test with alpha = 0.050: 0.997</t>
  </si>
  <si>
    <t>Saturday, March 31, 2018, 8:29:39 AM</t>
  </si>
  <si>
    <t xml:space="preserve">ABR Threshold Click WT = 17.567 - (0.628 * Weeks) </t>
  </si>
  <si>
    <t xml:space="preserve">N  = 170 </t>
  </si>
  <si>
    <t>R = 0.259</t>
  </si>
  <si>
    <t>Rsqr = 0.0670</t>
  </si>
  <si>
    <t>Adj Rsqr = 0.0614</t>
  </si>
  <si>
    <t xml:space="preserve">Standard Error of Estimate = 5.948 </t>
  </si>
  <si>
    <t>(P = 0.336)</t>
  </si>
  <si>
    <t>=============================================================</t>
  </si>
  <si>
    <t>Saturday, March 31, 2018, 8:31:52 AM</t>
  </si>
  <si>
    <t xml:space="preserve">ABR Threshold Click KO = 20.076 + (2.950 * Weeks) </t>
  </si>
  <si>
    <t xml:space="preserve">N  = 148 </t>
  </si>
  <si>
    <t>R = 0.323</t>
  </si>
  <si>
    <t>Rsqr = 0.104</t>
  </si>
  <si>
    <t>Adj Rsqr = 0.0982</t>
  </si>
  <si>
    <t xml:space="preserve">Standard Error of Estimate = 21.968 </t>
  </si>
  <si>
    <t>Power of performed test with alpha = 0.050: 0.981</t>
  </si>
  <si>
    <t>Saturday, March 31, 2018, 8:37:01 AM</t>
  </si>
  <si>
    <t xml:space="preserve">ABR Threshold 8kHz WT = 13.627 - (0.474 * Weeks) </t>
  </si>
  <si>
    <t>R = 0.201</t>
  </si>
  <si>
    <t>Rsqr = 0.0405</t>
  </si>
  <si>
    <t>Adj Rsqr = 0.0347</t>
  </si>
  <si>
    <t xml:space="preserve">Standard Error of Estimate = 5.868 </t>
  </si>
  <si>
    <t>(P = 0.013)</t>
  </si>
  <si>
    <t>Power of performed test with alpha = 0.050: 0.750</t>
  </si>
  <si>
    <t>Saturday, March 31, 2018, 8:39:00 AM</t>
  </si>
  <si>
    <t xml:space="preserve">ABR Threshold 8kHz KO = 14.466 + (3.739 * Weeks) </t>
  </si>
  <si>
    <t>R = 0.398</t>
  </si>
  <si>
    <t>Rsqr = 0.158</t>
  </si>
  <si>
    <t>Adj Rsqr = 0.153</t>
  </si>
  <si>
    <t xml:space="preserve">Standard Error of Estimate = 21.911 </t>
  </si>
  <si>
    <t>Power of performed test with alpha = 0.050: 0.999</t>
  </si>
  <si>
    <t>Saturday, March 31, 2018, 8:40:31 AM</t>
  </si>
  <si>
    <t xml:space="preserve">ABR Threshold 8kHz KI = 4.322 + (5.401 * Weeks) </t>
  </si>
  <si>
    <t>R = 0.406</t>
  </si>
  <si>
    <t>Rsqr = 0.165</t>
  </si>
  <si>
    <t>Adj Rsqr = 0.159</t>
  </si>
  <si>
    <t xml:space="preserve">Standard Error of Estimate = 26.653 </t>
  </si>
  <si>
    <t>(P = 0.037)</t>
  </si>
  <si>
    <t>Saturday, March 31, 2018, 8:43:33 AM</t>
  </si>
  <si>
    <t xml:space="preserve">ABR Threshold 16kHz WT = 32.563 - (0.359 * Weeks) </t>
  </si>
  <si>
    <t>R = 0.134</t>
  </si>
  <si>
    <t>Rsqr = 0.0180</t>
  </si>
  <si>
    <t>Adj Rsqr = 0.0122</t>
  </si>
  <si>
    <t xml:space="preserve">Standard Error of Estimate = 6.719 </t>
  </si>
  <si>
    <t>(P = 0.393)</t>
  </si>
  <si>
    <t>Power of performed test with alpha = 0.050: 0.415</t>
  </si>
  <si>
    <t>The power of the performed test (0.415) is below the desired power of 0.800.</t>
  </si>
  <si>
    <t>Less than desired power indicates you are less likely to detect a difference when one actually exists. Negative results should be interpreted cautiously.</t>
  </si>
  <si>
    <t>Saturday, March 31, 2018, 8:46:06 AM</t>
  </si>
  <si>
    <t xml:space="preserve">ABR Threshold 16kHz KO = 42.810 + (2.780 * Weeks) </t>
  </si>
  <si>
    <t>R = 0.318</t>
  </si>
  <si>
    <t>Rsqr = 0.101</t>
  </si>
  <si>
    <t>Adj Rsqr = 0.0951</t>
  </si>
  <si>
    <t xml:space="preserve">Standard Error of Estimate = 21.056 </t>
  </si>
  <si>
    <t>(P = 0.877)</t>
  </si>
  <si>
    <t>Power of performed test with alpha = 0.050: 0.978</t>
  </si>
  <si>
    <t>Saturday, March 31, 2018, 8:47:33 AM</t>
  </si>
  <si>
    <t xml:space="preserve">ABR Threshold 16kHz KI = 28.133 + (4.003 * Weeks) </t>
  </si>
  <si>
    <t>R = 0.332</t>
  </si>
  <si>
    <t>Rsqr = 0.110</t>
  </si>
  <si>
    <t>Adj Rsqr = 0.104</t>
  </si>
  <si>
    <t xml:space="preserve">Standard Error of Estimate = 24.968 </t>
  </si>
  <si>
    <t>(P = 0.176)</t>
  </si>
  <si>
    <t>Power of performed test with alpha = 0.050: 0.977</t>
  </si>
  <si>
    <t>Saturday, March 31, 2018, 8:48:59 AM</t>
  </si>
  <si>
    <t xml:space="preserve">ABR Threshold 32kHz WT = 34.801 - (0.738 * Weeks) </t>
  </si>
  <si>
    <t>R = 0.248</t>
  </si>
  <si>
    <t>Rsqr = 0.0616</t>
  </si>
  <si>
    <t>Adj Rsqr = 0.0560</t>
  </si>
  <si>
    <t xml:space="preserve">Standard Error of Estimate = 7.317 </t>
  </si>
  <si>
    <t>(P = 0.282)</t>
  </si>
  <si>
    <t>Power of performed test with alpha = 0.050: 0.906</t>
  </si>
  <si>
    <t>Saturday, March 31, 2018, 8:50:06 AM</t>
  </si>
  <si>
    <t xml:space="preserve">ABR Threshold 32kHz KO = 41.198 + (3.057 * Weeks) </t>
  </si>
  <si>
    <t>R = 0.336</t>
  </si>
  <si>
    <t>Rsqr = 0.113</t>
  </si>
  <si>
    <t>Adj Rsqr = 0.107</t>
  </si>
  <si>
    <t xml:space="preserve">Standard Error of Estimate = 21.804 </t>
  </si>
  <si>
    <t>(P = 0.115)</t>
  </si>
  <si>
    <t>Power of performed test with alpha = 0.050: 0.988</t>
  </si>
  <si>
    <t>Saturday, March 31, 2018, 8:51:29 AM</t>
  </si>
  <si>
    <t xml:space="preserve">ABR Threshold 32kHz KI = 27.059 + (4.085 * Weeks) </t>
  </si>
  <si>
    <t>R = 0.339</t>
  </si>
  <si>
    <t>Rsqr = 0.115</t>
  </si>
  <si>
    <t>Adj Rsqr = 0.108</t>
  </si>
  <si>
    <t xml:space="preserve">Standard Error of Estimate = 24.903 </t>
  </si>
  <si>
    <t>(P = 0.009)</t>
  </si>
  <si>
    <t>(P = 0.028)</t>
  </si>
  <si>
    <t>Results from regression in SigmaStat 4.0</t>
  </si>
  <si>
    <t>Abbreviations</t>
  </si>
  <si>
    <r>
      <t>Slc26a4</t>
    </r>
    <r>
      <rPr>
        <i/>
        <vertAlign val="superscript"/>
        <sz val="11"/>
        <color theme="1"/>
        <rFont val="Calibri"/>
        <family val="2"/>
        <scheme val="minor"/>
      </rPr>
      <t>+/+</t>
    </r>
    <r>
      <rPr>
        <sz val="11"/>
        <color theme="1"/>
        <rFont val="Calibri"/>
        <family val="2"/>
        <scheme val="minor"/>
      </rPr>
      <t xml:space="preserve"> </t>
    </r>
  </si>
  <si>
    <r>
      <rPr>
        <i/>
        <sz val="11"/>
        <color theme="1"/>
        <rFont val="Calibri"/>
        <family val="2"/>
        <scheme val="minor"/>
      </rPr>
      <t>Slc26a4</t>
    </r>
    <r>
      <rPr>
        <i/>
        <vertAlign val="superscript"/>
        <sz val="11"/>
        <color theme="1"/>
        <rFont val="Calibri"/>
        <family val="2"/>
        <scheme val="minor"/>
      </rPr>
      <t>∆/∆</t>
    </r>
    <r>
      <rPr>
        <sz val="11"/>
        <color theme="1"/>
        <rFont val="Calibri"/>
        <family val="2"/>
        <scheme val="minor"/>
      </rPr>
      <t xml:space="preserve"> </t>
    </r>
  </si>
  <si>
    <r>
      <t>rAAV2/1-</t>
    </r>
    <r>
      <rPr>
        <i/>
        <sz val="11"/>
        <color theme="1"/>
        <rFont val="Calibri"/>
        <family val="2"/>
        <scheme val="minor"/>
      </rPr>
      <t>Slc26a4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tGFP</t>
    </r>
    <r>
      <rPr>
        <sz val="11"/>
        <color theme="1"/>
        <rFont val="Calibri"/>
        <family val="2"/>
        <scheme val="minor"/>
      </rPr>
      <t xml:space="preserve"> injected </t>
    </r>
    <r>
      <rPr>
        <i/>
        <sz val="11"/>
        <color theme="1"/>
        <rFont val="Calibri"/>
        <family val="2"/>
        <scheme val="minor"/>
      </rPr>
      <t>Slc26a4</t>
    </r>
    <r>
      <rPr>
        <i/>
        <vertAlign val="superscript"/>
        <sz val="11"/>
        <color theme="1"/>
        <rFont val="Calibri"/>
        <family val="2"/>
        <scheme val="minor"/>
      </rPr>
      <t>∆/∆</t>
    </r>
    <r>
      <rPr>
        <sz val="11"/>
        <color theme="1"/>
        <rFont val="Calibri"/>
        <family val="2"/>
        <scheme val="minor"/>
      </rPr>
      <t xml:space="preserve">  </t>
    </r>
  </si>
  <si>
    <r>
      <rPr>
        <i/>
        <sz val="11"/>
        <color theme="1"/>
        <rFont val="Calibri"/>
        <family val="2"/>
        <scheme val="minor"/>
      </rPr>
      <t>Slc26a4</t>
    </r>
    <r>
      <rPr>
        <i/>
        <vertAlign val="superscript"/>
        <sz val="11"/>
        <color theme="1"/>
        <rFont val="Calibri"/>
        <family val="2"/>
        <scheme val="minor"/>
      </rPr>
      <t>tm1Dontuh/tm1Dontuh</t>
    </r>
    <r>
      <rPr>
        <sz val="11"/>
        <color theme="1"/>
        <rFont val="Calibri"/>
        <family val="2"/>
        <scheme val="minor"/>
      </rPr>
      <t xml:space="preserve"> </t>
    </r>
  </si>
  <si>
    <t>InjKI</t>
  </si>
  <si>
    <r>
      <t>rAAV2/1-</t>
    </r>
    <r>
      <rPr>
        <i/>
        <sz val="11"/>
        <color theme="1"/>
        <rFont val="Calibri"/>
        <family val="2"/>
        <scheme val="minor"/>
      </rPr>
      <t>Slc26a4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tGFP</t>
    </r>
    <r>
      <rPr>
        <sz val="11"/>
        <color theme="1"/>
        <rFont val="Calibri"/>
        <family val="2"/>
        <scheme val="minor"/>
      </rPr>
      <t xml:space="preserve"> injected </t>
    </r>
    <r>
      <rPr>
        <i/>
        <sz val="11"/>
        <color theme="1"/>
        <rFont val="Calibri"/>
        <family val="2"/>
        <scheme val="minor"/>
      </rPr>
      <t>Slc26a4</t>
    </r>
    <r>
      <rPr>
        <i/>
        <vertAlign val="superscript"/>
        <sz val="11"/>
        <color theme="1"/>
        <rFont val="Calibri"/>
        <family val="2"/>
        <scheme val="minor"/>
      </rPr>
      <t>tm1Dontuh/tm1Dontuh</t>
    </r>
    <r>
      <rPr>
        <sz val="11"/>
        <color theme="1"/>
        <rFont val="Calibri"/>
        <family val="2"/>
        <scheme val="minor"/>
      </rPr>
      <t xml:space="preserve"> </t>
    </r>
  </si>
  <si>
    <t>Frequency of fluctuations</t>
  </si>
  <si>
    <t>WT 129S6</t>
  </si>
  <si>
    <t>WT BL6</t>
  </si>
  <si>
    <t>Inj KO (tGFP)</t>
    <phoneticPr fontId="7" type="noConversion"/>
  </si>
  <si>
    <t>Inj KI (tGFP)</t>
    <phoneticPr fontId="7" type="noConversion"/>
  </si>
  <si>
    <r>
      <t>rAAV2/1-</t>
    </r>
    <r>
      <rPr>
        <sz val="11"/>
        <color theme="1"/>
        <rFont val="Calibri"/>
        <family val="2"/>
        <scheme val="minor"/>
      </rPr>
      <t>t</t>
    </r>
    <r>
      <rPr>
        <i/>
        <sz val="11"/>
        <color theme="1"/>
        <rFont val="Calibri"/>
        <family val="2"/>
        <scheme val="minor"/>
      </rPr>
      <t>GFP</t>
    </r>
    <r>
      <rPr>
        <sz val="11"/>
        <color theme="1"/>
        <rFont val="Calibri"/>
        <family val="2"/>
        <scheme val="minor"/>
      </rPr>
      <t xml:space="preserve"> injected </t>
    </r>
    <r>
      <rPr>
        <i/>
        <sz val="11"/>
        <color theme="1"/>
        <rFont val="Calibri"/>
        <family val="2"/>
        <scheme val="minor"/>
      </rPr>
      <t>Slc26a4</t>
    </r>
    <r>
      <rPr>
        <i/>
        <vertAlign val="superscript"/>
        <sz val="11"/>
        <color theme="1"/>
        <rFont val="Calibri"/>
        <family val="2"/>
        <scheme val="minor"/>
      </rPr>
      <t>∆/∆</t>
    </r>
    <r>
      <rPr>
        <sz val="11"/>
        <color theme="1"/>
        <rFont val="Calibri"/>
        <family val="2"/>
        <scheme val="minor"/>
      </rPr>
      <t xml:space="preserve">  </t>
    </r>
    <phoneticPr fontId="7" type="noConversion"/>
  </si>
  <si>
    <r>
      <t>rAAV2/1-</t>
    </r>
    <r>
      <rPr>
        <sz val="11"/>
        <color theme="1"/>
        <rFont val="Calibri"/>
        <family val="2"/>
        <scheme val="minor"/>
      </rPr>
      <t>t</t>
    </r>
    <r>
      <rPr>
        <i/>
        <sz val="11"/>
        <color theme="1"/>
        <rFont val="Calibri"/>
        <family val="2"/>
        <scheme val="minor"/>
      </rPr>
      <t>GFP</t>
    </r>
    <r>
      <rPr>
        <sz val="11"/>
        <color theme="1"/>
        <rFont val="Calibri"/>
        <family val="2"/>
        <scheme val="minor"/>
      </rPr>
      <t xml:space="preserve"> injected </t>
    </r>
    <r>
      <rPr>
        <i/>
        <sz val="11"/>
        <color theme="1"/>
        <rFont val="Calibri"/>
        <family val="2"/>
        <scheme val="minor"/>
      </rPr>
      <t>Slc26a4</t>
    </r>
    <r>
      <rPr>
        <i/>
        <vertAlign val="superscript"/>
        <sz val="11"/>
        <color theme="1"/>
        <rFont val="Calibri"/>
        <family val="2"/>
        <scheme val="minor"/>
      </rPr>
      <t>tm1Dontuh/tm1Dontuh</t>
    </r>
    <r>
      <rPr>
        <sz val="11"/>
        <color theme="1"/>
        <rFont val="Calibri"/>
        <family val="2"/>
        <scheme val="minor"/>
      </rPr>
      <t xml:space="preserve"> </t>
    </r>
    <phoneticPr fontId="7" type="noConversion"/>
  </si>
  <si>
    <t>U190103#1</t>
  </si>
  <si>
    <t>U190103#2</t>
  </si>
  <si>
    <t>U190103#3</t>
  </si>
  <si>
    <t>U190108#1</t>
    <phoneticPr fontId="7" type="noConversion"/>
  </si>
  <si>
    <t>U190108#2</t>
  </si>
  <si>
    <t>U190108#3</t>
  </si>
  <si>
    <t>KO tGFP</t>
    <phoneticPr fontId="7" type="noConversion"/>
  </si>
  <si>
    <t>KI tGFP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</si>
</sst>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23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2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3"/>
      <charset val="129"/>
      <scheme val="minor"/>
    </font>
    <font>
      <sz val="12"/>
      <color rgb="FFFF0000"/>
      <name val="Calibri"/>
      <family val="2"/>
      <charset val="129"/>
      <scheme val="minor"/>
    </font>
    <font>
      <sz val="12"/>
      <name val="Calibri"/>
      <family val="2"/>
      <charset val="129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3"/>
      <charset val="129"/>
      <scheme val="minor"/>
    </font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4" fillId="0" borderId="0"/>
    <xf numFmtId="0" fontId="16" fillId="0" borderId="0"/>
    <xf numFmtId="0" fontId="5" fillId="0" borderId="0">
      <alignment vertical="center"/>
    </xf>
  </cellStyleXfs>
  <cellXfs count="187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0" xfId="0" applyFill="1" applyBorder="1" applyAlignment="1">
      <alignment horizontal="right"/>
    </xf>
    <xf numFmtId="0" fontId="0" fillId="2" borderId="0" xfId="0" applyFill="1"/>
    <xf numFmtId="0" fontId="0" fillId="0" borderId="0" xfId="0" applyFill="1"/>
    <xf numFmtId="0" fontId="0" fillId="0" borderId="1" xfId="0" applyFill="1" applyBorder="1"/>
    <xf numFmtId="0" fontId="6" fillId="0" borderId="1" xfId="0" applyFont="1" applyBorder="1"/>
    <xf numFmtId="0" fontId="0" fillId="0" borderId="0" xfId="0" applyBorder="1"/>
    <xf numFmtId="0" fontId="6" fillId="3" borderId="1" xfId="0" applyFont="1" applyFill="1" applyBorder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9" fontId="0" fillId="0" borderId="0" xfId="0" applyNumberFormat="1"/>
    <xf numFmtId="0" fontId="0" fillId="0" borderId="0" xfId="0" applyFill="1" applyBorder="1"/>
    <xf numFmtId="0" fontId="0" fillId="0" borderId="2" xfId="0" applyFill="1" applyBorder="1"/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Border="1" applyAlignment="1"/>
    <xf numFmtId="0" fontId="0" fillId="0" borderId="1" xfId="0" applyFill="1" applyBorder="1" applyAlignment="1">
      <alignment horizontal="left"/>
    </xf>
    <xf numFmtId="0" fontId="11" fillId="0" borderId="0" xfId="0" applyFont="1"/>
    <xf numFmtId="0" fontId="0" fillId="2" borderId="0" xfId="0" applyFill="1" applyBorder="1"/>
    <xf numFmtId="0" fontId="12" fillId="0" borderId="0" xfId="0" applyFont="1" applyBorder="1" applyAlignment="1">
      <alignment vertical="center"/>
    </xf>
    <xf numFmtId="0" fontId="12" fillId="0" borderId="0" xfId="0" applyFont="1" applyFill="1" applyBorder="1"/>
    <xf numFmtId="164" fontId="0" fillId="0" borderId="0" xfId="0" applyNumberFormat="1" applyFill="1"/>
    <xf numFmtId="0" fontId="8" fillId="0" borderId="0" xfId="0" applyFont="1" applyFill="1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1" fontId="0" fillId="0" borderId="0" xfId="0" applyNumberFormat="1"/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left"/>
    </xf>
    <xf numFmtId="0" fontId="9" fillId="4" borderId="0" xfId="0" applyFont="1" applyFill="1" applyAlignment="1">
      <alignment horizontal="right"/>
    </xf>
    <xf numFmtId="0" fontId="9" fillId="4" borderId="0" xfId="0" applyFont="1" applyFill="1" applyAlignment="1">
      <alignment horizontal="left"/>
    </xf>
    <xf numFmtId="2" fontId="0" fillId="0" borderId="0" xfId="0" applyNumberFormat="1" applyFill="1"/>
    <xf numFmtId="0" fontId="0" fillId="0" borderId="2" xfId="0" applyBorder="1"/>
    <xf numFmtId="0" fontId="12" fillId="0" borderId="0" xfId="0" applyFont="1" applyFill="1" applyBorder="1" applyAlignment="1">
      <alignment horizontal="right"/>
    </xf>
    <xf numFmtId="0" fontId="10" fillId="4" borderId="0" xfId="0" applyFont="1" applyFill="1" applyAlignment="1">
      <alignment horizontal="right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right"/>
    </xf>
    <xf numFmtId="0" fontId="10" fillId="5" borderId="0" xfId="0" applyFont="1" applyFill="1" applyAlignment="1">
      <alignment horizontal="left"/>
    </xf>
    <xf numFmtId="0" fontId="13" fillId="0" borderId="0" xfId="0" applyFont="1"/>
    <xf numFmtId="0" fontId="0" fillId="2" borderId="0" xfId="0" applyFill="1" applyAlignment="1">
      <alignment horizontal="right"/>
    </xf>
    <xf numFmtId="0" fontId="12" fillId="0" borderId="0" xfId="0" applyFont="1" applyFill="1"/>
    <xf numFmtId="2" fontId="0" fillId="0" borderId="0" xfId="0" applyNumberFormat="1" applyBorder="1"/>
    <xf numFmtId="2" fontId="0" fillId="0" borderId="0" xfId="0" applyNumberFormat="1" applyFill="1" applyBorder="1"/>
    <xf numFmtId="0" fontId="6" fillId="3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64" fontId="0" fillId="0" borderId="0" xfId="0" applyNumberFormat="1" applyFill="1" applyAlignment="1">
      <alignment horizontal="right"/>
    </xf>
    <xf numFmtId="164" fontId="0" fillId="0" borderId="0" xfId="0" applyNumberFormat="1" applyBorder="1"/>
    <xf numFmtId="164" fontId="0" fillId="0" borderId="0" xfId="0" applyNumberFormat="1" applyFill="1" applyBorder="1"/>
    <xf numFmtId="1" fontId="0" fillId="0" borderId="0" xfId="0" applyNumberFormat="1" applyBorder="1"/>
    <xf numFmtId="164" fontId="0" fillId="0" borderId="1" xfId="0" applyNumberFormat="1" applyBorder="1"/>
    <xf numFmtId="16" fontId="6" fillId="5" borderId="1" xfId="0" quotePrefix="1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164" fontId="0" fillId="5" borderId="0" xfId="0" applyNumberFormat="1" applyFill="1"/>
    <xf numFmtId="0" fontId="10" fillId="0" borderId="0" xfId="0" applyFont="1"/>
    <xf numFmtId="0" fontId="10" fillId="0" borderId="0" xfId="0" applyFont="1" applyFill="1" applyBorder="1" applyAlignment="1">
      <alignment horizontal="right"/>
    </xf>
    <xf numFmtId="2" fontId="10" fillId="0" borderId="0" xfId="0" applyNumberFormat="1" applyFont="1"/>
    <xf numFmtId="0" fontId="0" fillId="0" borderId="0" xfId="0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4" fillId="0" borderId="0" xfId="0" applyFont="1"/>
    <xf numFmtId="0" fontId="15" fillId="0" borderId="0" xfId="0" applyFont="1" applyBorder="1" applyAlignment="1"/>
    <xf numFmtId="0" fontId="14" fillId="0" borderId="0" xfId="0" applyFont="1" applyFill="1"/>
    <xf numFmtId="0" fontId="6" fillId="3" borderId="6" xfId="0" applyFont="1" applyFill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6" fillId="3" borderId="6" xfId="0" applyFont="1" applyFill="1" applyBorder="1"/>
    <xf numFmtId="0" fontId="0" fillId="0" borderId="8" xfId="0" applyBorder="1"/>
    <xf numFmtId="0" fontId="0" fillId="0" borderId="7" xfId="0" applyFill="1" applyBorder="1"/>
    <xf numFmtId="0" fontId="0" fillId="0" borderId="6" xfId="0" applyFill="1" applyBorder="1"/>
    <xf numFmtId="0" fontId="0" fillId="0" borderId="0" xfId="0" quotePrefix="1" applyBorder="1"/>
    <xf numFmtId="1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8" xfId="0" applyFill="1" applyBorder="1"/>
    <xf numFmtId="0" fontId="12" fillId="0" borderId="0" xfId="0" applyFont="1"/>
    <xf numFmtId="164" fontId="10" fillId="0" borderId="0" xfId="0" applyNumberFormat="1" applyFont="1" applyFill="1"/>
    <xf numFmtId="0" fontId="0" fillId="0" borderId="1" xfId="0" applyBorder="1" applyAlignment="1">
      <alignment horizontal="left"/>
    </xf>
    <xf numFmtId="0" fontId="0" fillId="6" borderId="0" xfId="0" applyFill="1" applyAlignment="1">
      <alignment horizontal="right"/>
    </xf>
    <xf numFmtId="9" fontId="0" fillId="0" borderId="0" xfId="0" applyNumberFormat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1" fillId="0" borderId="0" xfId="0" applyFont="1" applyBorder="1"/>
    <xf numFmtId="165" fontId="0" fillId="0" borderId="0" xfId="0" applyNumberForma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2" fillId="0" borderId="0" xfId="0" applyFont="1" applyBorder="1" applyAlignment="1"/>
    <xf numFmtId="0" fontId="0" fillId="0" borderId="0" xfId="0" applyBorder="1" applyAlignment="1">
      <alignment horizontal="right" indent="2"/>
    </xf>
    <xf numFmtId="1" fontId="0" fillId="0" borderId="0" xfId="0" applyNumberFormat="1" applyBorder="1" applyAlignment="1">
      <alignment horizontal="right"/>
    </xf>
    <xf numFmtId="0" fontId="0" fillId="5" borderId="1" xfId="0" applyFill="1" applyBorder="1"/>
    <xf numFmtId="0" fontId="12" fillId="5" borderId="1" xfId="0" applyFont="1" applyFill="1" applyBorder="1"/>
    <xf numFmtId="0" fontId="0" fillId="5" borderId="0" xfId="0" applyFill="1"/>
    <xf numFmtId="0" fontId="12" fillId="3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12" fillId="0" borderId="2" xfId="0" applyFont="1" applyBorder="1" applyAlignment="1">
      <alignment horizontal="right"/>
    </xf>
    <xf numFmtId="2" fontId="12" fillId="0" borderId="2" xfId="0" applyNumberFormat="1" applyFont="1" applyBorder="1"/>
    <xf numFmtId="2" fontId="12" fillId="0" borderId="0" xfId="0" applyNumberFormat="1" applyFont="1"/>
    <xf numFmtId="2" fontId="12" fillId="0" borderId="0" xfId="0" applyNumberFormat="1" applyFont="1" applyFill="1" applyBorder="1"/>
    <xf numFmtId="0" fontId="12" fillId="2" borderId="0" xfId="0" applyFont="1" applyFill="1" applyBorder="1"/>
    <xf numFmtId="0" fontId="12" fillId="0" borderId="0" xfId="0" applyFont="1" applyBorder="1"/>
    <xf numFmtId="0" fontId="0" fillId="0" borderId="0" xfId="0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/>
    <xf numFmtId="0" fontId="0" fillId="2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16" fontId="6" fillId="0" borderId="0" xfId="0" quotePrefix="1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0" fillId="0" borderId="0" xfId="0" applyAlignment="1"/>
    <xf numFmtId="0" fontId="0" fillId="0" borderId="0" xfId="0" quotePrefix="1"/>
    <xf numFmtId="0" fontId="12" fillId="6" borderId="3" xfId="0" applyFont="1" applyFill="1" applyBorder="1"/>
    <xf numFmtId="164" fontId="12" fillId="6" borderId="3" xfId="0" applyNumberFormat="1" applyFont="1" applyFill="1" applyBorder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6" borderId="11" xfId="0" applyFill="1" applyBorder="1" applyAlignment="1">
      <alignment horizontal="right"/>
    </xf>
    <xf numFmtId="0" fontId="12" fillId="6" borderId="4" xfId="0" applyFont="1" applyFill="1" applyBorder="1" applyAlignment="1">
      <alignment horizontal="left"/>
    </xf>
    <xf numFmtId="0" fontId="0" fillId="6" borderId="10" xfId="0" applyFill="1" applyBorder="1"/>
    <xf numFmtId="0" fontId="0" fillId="6" borderId="11" xfId="0" applyFill="1" applyBorder="1"/>
    <xf numFmtId="0" fontId="19" fillId="6" borderId="4" xfId="0" applyFont="1" applyFill="1" applyBorder="1"/>
    <xf numFmtId="0" fontId="19" fillId="0" borderId="0" xfId="0" applyFont="1" applyFill="1" applyBorder="1"/>
    <xf numFmtId="0" fontId="19" fillId="0" borderId="0" xfId="0" applyFont="1" applyBorder="1" applyAlignment="1">
      <alignment horizontal="right"/>
    </xf>
    <xf numFmtId="0" fontId="0" fillId="0" borderId="0" xfId="0" quotePrefix="1" applyAlignment="1">
      <alignment horizontal="right"/>
    </xf>
    <xf numFmtId="0" fontId="12" fillId="6" borderId="12" xfId="0" applyFont="1" applyFill="1" applyBorder="1" applyAlignment="1"/>
    <xf numFmtId="164" fontId="12" fillId="6" borderId="12" xfId="0" applyNumberFormat="1" applyFont="1" applyFill="1" applyBorder="1" applyAlignment="1">
      <alignment horizontal="right"/>
    </xf>
    <xf numFmtId="0" fontId="12" fillId="6" borderId="10" xfId="0" applyFont="1" applyFill="1" applyBorder="1" applyAlignment="1">
      <alignment horizontal="left"/>
    </xf>
    <xf numFmtId="9" fontId="0" fillId="0" borderId="0" xfId="0" applyNumberFormat="1" applyFill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0" fontId="12" fillId="0" borderId="2" xfId="0" applyFont="1" applyFill="1" applyBorder="1" applyAlignment="1"/>
    <xf numFmtId="0" fontId="12" fillId="0" borderId="1" xfId="0" applyFont="1" applyBorder="1"/>
    <xf numFmtId="166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12" fillId="6" borderId="4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left"/>
    </xf>
    <xf numFmtId="165" fontId="12" fillId="0" borderId="0" xfId="0" applyNumberFormat="1" applyFont="1" applyBorder="1"/>
    <xf numFmtId="0" fontId="12" fillId="0" borderId="1" xfId="0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165" fontId="12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165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12" fillId="6" borderId="10" xfId="0" applyFont="1" applyFill="1" applyBorder="1" applyAlignment="1">
      <alignment horizontal="right"/>
    </xf>
    <xf numFmtId="0" fontId="20" fillId="0" borderId="1" xfId="4" applyFont="1" applyBorder="1" applyAlignment="1">
      <alignment horizontal="right" vertical="center"/>
    </xf>
    <xf numFmtId="0" fontId="3" fillId="0" borderId="1" xfId="4" applyFont="1" applyBorder="1">
      <alignment vertical="center"/>
    </xf>
    <xf numFmtId="0" fontId="5" fillId="0" borderId="0" xfId="4">
      <alignment vertical="center"/>
    </xf>
    <xf numFmtId="0" fontId="3" fillId="0" borderId="0" xfId="4" applyFont="1" applyAlignment="1">
      <alignment horizontal="right"/>
    </xf>
    <xf numFmtId="0" fontId="21" fillId="0" borderId="0" xfId="4" applyFont="1" applyAlignment="1"/>
    <xf numFmtId="0" fontId="3" fillId="0" borderId="0" xfId="4" applyFont="1" applyAlignment="1"/>
    <xf numFmtId="0" fontId="5" fillId="0" borderId="0" xfId="4" applyAlignment="1">
      <alignment horizontal="right" vertical="center"/>
    </xf>
    <xf numFmtId="0" fontId="2" fillId="0" borderId="0" xfId="4" applyFont="1" applyAlignment="1"/>
    <xf numFmtId="0" fontId="12" fillId="6" borderId="4" xfId="0" applyFont="1" applyFill="1" applyBorder="1" applyAlignment="1">
      <alignment horizontal="left"/>
    </xf>
    <xf numFmtId="0" fontId="12" fillId="6" borderId="11" xfId="0" applyFont="1" applyFill="1" applyBorder="1" applyAlignment="1">
      <alignment horizontal="left"/>
    </xf>
    <xf numFmtId="0" fontId="12" fillId="6" borderId="10" xfId="0" applyFont="1" applyFill="1" applyBorder="1" applyAlignment="1">
      <alignment horizontal="left"/>
    </xf>
    <xf numFmtId="0" fontId="12" fillId="6" borderId="13" xfId="0" applyFont="1" applyFill="1" applyBorder="1" applyAlignment="1">
      <alignment horizontal="left"/>
    </xf>
    <xf numFmtId="0" fontId="12" fillId="6" borderId="0" xfId="0" applyFont="1" applyFill="1" applyBorder="1" applyAlignment="1">
      <alignment horizontal="left"/>
    </xf>
  </cellXfs>
  <cellStyles count="5">
    <cellStyle name="Normal" xfId="0" builtinId="0"/>
    <cellStyle name="Normal 2" xfId="2"/>
    <cellStyle name="Normal 2 2" xfId="3"/>
    <cellStyle name="Normal 3" xfId="4"/>
    <cellStyle name="표준 2" xfId="1"/>
  </cellStyles>
  <dxfs count="57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abSelected="1" workbookViewId="0">
      <selection activeCell="J20" sqref="J20"/>
    </sheetView>
  </sheetViews>
  <sheetFormatPr defaultColWidth="8.796875" defaultRowHeight="14.4"/>
  <cols>
    <col min="1" max="1" width="13.3984375" style="176" customWidth="1"/>
    <col min="2" max="2" width="53.09765625" style="176" customWidth="1"/>
    <col min="3" max="3" width="17.09765625" style="176" customWidth="1"/>
    <col min="4" max="16384" width="8.796875" style="176"/>
  </cols>
  <sheetData>
    <row r="2" spans="1:2">
      <c r="A2" s="174" t="s">
        <v>541</v>
      </c>
      <c r="B2" s="175"/>
    </row>
    <row r="3" spans="1:2" ht="16.2">
      <c r="A3" s="177" t="s">
        <v>290</v>
      </c>
      <c r="B3" s="178" t="s">
        <v>542</v>
      </c>
    </row>
    <row r="4" spans="1:2" ht="16.2">
      <c r="A4" s="177" t="s">
        <v>302</v>
      </c>
      <c r="B4" s="179" t="s">
        <v>543</v>
      </c>
    </row>
    <row r="5" spans="1:2" ht="16.2">
      <c r="A5" s="177" t="s">
        <v>300</v>
      </c>
      <c r="B5" s="179" t="s">
        <v>544</v>
      </c>
    </row>
    <row r="6" spans="1:2" ht="16.2">
      <c r="A6" s="177" t="s">
        <v>310</v>
      </c>
      <c r="B6" s="179" t="s">
        <v>545</v>
      </c>
    </row>
    <row r="7" spans="1:2" ht="16.2">
      <c r="A7" s="177" t="s">
        <v>546</v>
      </c>
      <c r="B7" s="179" t="s">
        <v>547</v>
      </c>
    </row>
    <row r="8" spans="1:2">
      <c r="A8" s="180"/>
    </row>
    <row r="9" spans="1:2" ht="16.2">
      <c r="A9" s="180" t="s">
        <v>551</v>
      </c>
      <c r="B9" s="181" t="s">
        <v>553</v>
      </c>
    </row>
    <row r="10" spans="1:2" ht="16.2">
      <c r="A10" s="180" t="s">
        <v>552</v>
      </c>
      <c r="B10" s="181" t="s">
        <v>554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2"/>
  <sheetViews>
    <sheetView topLeftCell="A65" zoomScale="70" zoomScaleNormal="70" workbookViewId="0">
      <selection activeCell="C76" sqref="C76"/>
    </sheetView>
  </sheetViews>
  <sheetFormatPr defaultRowHeight="15.6"/>
  <cols>
    <col min="1" max="1" width="7.69921875" style="130" customWidth="1"/>
    <col min="2" max="2" width="10.19921875" style="2" customWidth="1"/>
    <col min="3" max="3" width="4.09765625" customWidth="1"/>
    <col min="4" max="4" width="5.296875" bestFit="1" customWidth="1"/>
    <col min="5" max="5" width="9.296875" style="10" bestFit="1" customWidth="1"/>
    <col min="6" max="6" width="4.09765625" style="10" customWidth="1"/>
    <col min="7" max="7" width="5.296875" style="10" bestFit="1" customWidth="1"/>
    <col min="8" max="8" width="10" customWidth="1"/>
    <col min="9" max="9" width="4.09765625" customWidth="1"/>
    <col min="10" max="10" width="5.296875" bestFit="1" customWidth="1"/>
    <col min="11" max="11" width="10.59765625" customWidth="1"/>
    <col min="13" max="13" width="47.796875" customWidth="1"/>
    <col min="14" max="14" width="12.09765625" style="10" customWidth="1"/>
    <col min="15" max="15" width="12.3984375" style="10" bestFit="1" customWidth="1"/>
    <col min="16" max="16" width="11.3984375" style="10" bestFit="1" customWidth="1"/>
    <col min="17" max="17" width="13.69921875" style="10" customWidth="1"/>
    <col min="18" max="18" width="8.8984375" style="10" bestFit="1" customWidth="1"/>
    <col min="23" max="23" width="9.296875" bestFit="1" customWidth="1"/>
    <col min="24" max="24" width="5.796875" style="31" customWidth="1"/>
    <col min="25" max="25" width="8.796875" style="31"/>
    <col min="26" max="26" width="9.296875" style="31" bestFit="1" customWidth="1"/>
    <col min="27" max="27" width="5.796875" style="31" customWidth="1"/>
    <col min="28" max="28" width="8.796875" style="31"/>
    <col min="29" max="29" width="9.296875" style="31" bestFit="1" customWidth="1"/>
    <col min="30" max="30" width="12.796875" style="31" customWidth="1"/>
    <col min="31" max="31" width="8.796875" style="31"/>
    <col min="32" max="32" width="9.296875" style="31" bestFit="1" customWidth="1"/>
    <col min="33" max="33" width="5.796875" style="31" customWidth="1"/>
    <col min="34" max="34" width="8.796875" style="31"/>
    <col min="35" max="35" width="9.296875" style="31" bestFit="1" customWidth="1"/>
    <col min="36" max="36" width="5.296875" style="31" customWidth="1"/>
    <col min="37" max="37" width="8.796875" style="31"/>
    <col min="38" max="38" width="9.296875" style="31" bestFit="1" customWidth="1"/>
    <col min="39" max="39" width="12.09765625" style="31" customWidth="1"/>
    <col min="40" max="40" width="8.796875" style="31"/>
    <col min="41" max="41" width="9.296875" style="31" bestFit="1" customWidth="1"/>
    <col min="42" max="42" width="5.296875" style="31" customWidth="1"/>
    <col min="43" max="43" width="8.796875" style="31"/>
    <col min="44" max="44" width="9.296875" style="15" bestFit="1" customWidth="1"/>
    <col min="45" max="45" width="5.296875" style="15" customWidth="1"/>
    <col min="46" max="46" width="8.796875" style="15"/>
    <col min="47" max="47" width="9.296875" style="15" bestFit="1" customWidth="1"/>
    <col min="48" max="49" width="8.796875" style="15"/>
    <col min="50" max="50" width="9.296875" style="15" bestFit="1" customWidth="1"/>
    <col min="51" max="51" width="5.296875" style="15" customWidth="1"/>
    <col min="52" max="52" width="8.796875" style="15"/>
    <col min="53" max="53" width="9.296875" style="15" bestFit="1" customWidth="1"/>
    <col min="54" max="54" width="5.296875" style="15" customWidth="1"/>
    <col min="56" max="56" width="9.296875" bestFit="1" customWidth="1"/>
    <col min="57" max="57" width="7.296875" bestFit="1" customWidth="1"/>
    <col min="58" max="58" width="47.3984375" customWidth="1"/>
    <col min="59" max="59" width="13" style="10" customWidth="1"/>
    <col min="60" max="60" width="18" style="10" bestFit="1" customWidth="1"/>
    <col min="61" max="61" width="8.796875" style="10"/>
    <col min="62" max="62" width="12.19921875" style="10" customWidth="1"/>
    <col min="63" max="63" width="8.796875" style="10"/>
    <col min="65" max="65" width="18.3984375" customWidth="1"/>
  </cols>
  <sheetData>
    <row r="1" spans="1:65">
      <c r="A1" s="182" t="s">
        <v>318</v>
      </c>
      <c r="B1" s="183"/>
      <c r="C1" s="183"/>
      <c r="D1" s="183"/>
      <c r="E1" s="183"/>
      <c r="F1" s="183"/>
      <c r="G1" s="183"/>
      <c r="H1" s="183"/>
      <c r="I1" s="183"/>
      <c r="J1" s="183"/>
      <c r="K1" s="184"/>
      <c r="M1" s="182" t="s">
        <v>327</v>
      </c>
      <c r="N1" s="183"/>
      <c r="O1" s="183"/>
      <c r="P1" s="183"/>
      <c r="Q1" s="183"/>
      <c r="R1" s="183"/>
      <c r="S1" s="184"/>
      <c r="V1" s="185" t="s">
        <v>338</v>
      </c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50"/>
      <c r="BF1" s="182" t="s">
        <v>346</v>
      </c>
      <c r="BG1" s="183"/>
      <c r="BH1" s="183"/>
      <c r="BI1" s="183"/>
      <c r="BJ1" s="183"/>
      <c r="BK1" s="183"/>
      <c r="BL1" s="184"/>
    </row>
    <row r="2" spans="1:65">
      <c r="A2" s="137" t="s">
        <v>319</v>
      </c>
      <c r="B2" s="146"/>
      <c r="C2" s="96"/>
      <c r="D2" s="137" t="s">
        <v>320</v>
      </c>
      <c r="E2" s="146"/>
      <c r="F2" s="96"/>
      <c r="G2" s="137" t="s">
        <v>321</v>
      </c>
      <c r="H2" s="146"/>
      <c r="I2" s="96"/>
      <c r="J2" s="137" t="s">
        <v>322</v>
      </c>
      <c r="K2" s="146"/>
      <c r="M2" t="s">
        <v>110</v>
      </c>
      <c r="N2" s="33" t="s">
        <v>333</v>
      </c>
      <c r="V2" s="182" t="s">
        <v>157</v>
      </c>
      <c r="W2" s="184"/>
      <c r="X2" s="96"/>
      <c r="Y2" s="182" t="s">
        <v>336</v>
      </c>
      <c r="Z2" s="184"/>
      <c r="AA2" s="96"/>
      <c r="AB2" s="182" t="s">
        <v>337</v>
      </c>
      <c r="AC2" s="184"/>
      <c r="AD2" s="149"/>
      <c r="AE2" s="182" t="s">
        <v>75</v>
      </c>
      <c r="AF2" s="184"/>
      <c r="AG2" s="96"/>
      <c r="AH2" s="182" t="s">
        <v>339</v>
      </c>
      <c r="AI2" s="184"/>
      <c r="AJ2" s="96"/>
      <c r="AK2" s="182" t="s">
        <v>340</v>
      </c>
      <c r="AL2" s="184"/>
      <c r="AM2" s="96"/>
      <c r="AN2" s="182" t="s">
        <v>153</v>
      </c>
      <c r="AO2" s="184"/>
      <c r="AP2" s="96"/>
      <c r="AQ2" s="182" t="s">
        <v>341</v>
      </c>
      <c r="AR2" s="184"/>
      <c r="AS2" s="96"/>
      <c r="AT2" s="182" t="s">
        <v>342</v>
      </c>
      <c r="AU2" s="184"/>
      <c r="AV2" s="149"/>
      <c r="AW2" s="182" t="s">
        <v>343</v>
      </c>
      <c r="AX2" s="184"/>
      <c r="AY2" s="96"/>
      <c r="AZ2" s="182" t="s">
        <v>344</v>
      </c>
      <c r="BA2" s="184"/>
      <c r="BB2" s="96"/>
      <c r="BC2" s="182" t="s">
        <v>345</v>
      </c>
      <c r="BD2" s="184"/>
      <c r="BE2" s="149"/>
      <c r="BF2" s="5" t="s">
        <v>110</v>
      </c>
      <c r="BG2" s="37" t="s">
        <v>347</v>
      </c>
      <c r="BH2" s="36"/>
      <c r="BI2" s="36"/>
      <c r="BJ2" s="36"/>
      <c r="BK2" s="36"/>
      <c r="BL2" s="5"/>
    </row>
    <row r="3" spans="1:65">
      <c r="A3" s="144" t="s">
        <v>298</v>
      </c>
      <c r="B3" s="145" t="s">
        <v>299</v>
      </c>
      <c r="D3" s="144" t="s">
        <v>298</v>
      </c>
      <c r="E3" s="145" t="s">
        <v>299</v>
      </c>
      <c r="G3" s="144" t="s">
        <v>298</v>
      </c>
      <c r="H3" s="145" t="s">
        <v>299</v>
      </c>
      <c r="J3" s="144" t="s">
        <v>298</v>
      </c>
      <c r="K3" s="145" t="s">
        <v>299</v>
      </c>
      <c r="M3" t="s">
        <v>323</v>
      </c>
      <c r="V3" s="132" t="s">
        <v>289</v>
      </c>
      <c r="W3" s="133" t="s">
        <v>299</v>
      </c>
      <c r="X3" s="30"/>
      <c r="Y3" s="132" t="s">
        <v>289</v>
      </c>
      <c r="Z3" s="133" t="s">
        <v>299</v>
      </c>
      <c r="AA3" s="30"/>
      <c r="AB3" s="132" t="s">
        <v>289</v>
      </c>
      <c r="AC3" s="133" t="s">
        <v>299</v>
      </c>
      <c r="AD3" s="60"/>
      <c r="AE3" s="132" t="s">
        <v>289</v>
      </c>
      <c r="AF3" s="133" t="s">
        <v>299</v>
      </c>
      <c r="AG3" s="30"/>
      <c r="AH3" s="132" t="s">
        <v>289</v>
      </c>
      <c r="AI3" s="133" t="s">
        <v>299</v>
      </c>
      <c r="AJ3" s="30"/>
      <c r="AK3" s="132" t="s">
        <v>289</v>
      </c>
      <c r="AL3" s="133" t="s">
        <v>299</v>
      </c>
      <c r="AM3" s="148"/>
      <c r="AN3" s="132" t="s">
        <v>289</v>
      </c>
      <c r="AO3" s="133" t="s">
        <v>299</v>
      </c>
      <c r="AP3" s="30"/>
      <c r="AQ3" s="132" t="s">
        <v>289</v>
      </c>
      <c r="AR3" s="133" t="s">
        <v>299</v>
      </c>
      <c r="AS3" s="30"/>
      <c r="AT3" s="132" t="s">
        <v>289</v>
      </c>
      <c r="AU3" s="133" t="s">
        <v>299</v>
      </c>
      <c r="AV3" s="148"/>
      <c r="AW3" s="132" t="s">
        <v>289</v>
      </c>
      <c r="AX3" s="133" t="s">
        <v>299</v>
      </c>
      <c r="AY3" s="30"/>
      <c r="AZ3" s="132" t="s">
        <v>289</v>
      </c>
      <c r="BA3" s="133" t="s">
        <v>299</v>
      </c>
      <c r="BB3" s="30"/>
      <c r="BC3" s="132" t="s">
        <v>289</v>
      </c>
      <c r="BD3" s="133" t="s">
        <v>299</v>
      </c>
      <c r="BE3" s="149"/>
      <c r="BF3" s="5" t="s">
        <v>348</v>
      </c>
      <c r="BG3" s="36"/>
      <c r="BH3" s="36"/>
      <c r="BI3" s="36"/>
      <c r="BJ3" s="36"/>
      <c r="BK3" s="36"/>
      <c r="BL3" s="5"/>
    </row>
    <row r="4" spans="1:65">
      <c r="A4" s="130" t="s">
        <v>290</v>
      </c>
      <c r="B4" s="2">
        <v>15</v>
      </c>
      <c r="D4" s="130" t="s">
        <v>290</v>
      </c>
      <c r="E4" s="2">
        <v>10</v>
      </c>
      <c r="G4" s="130" t="s">
        <v>290</v>
      </c>
      <c r="H4" s="2">
        <v>30</v>
      </c>
      <c r="J4" s="130" t="s">
        <v>290</v>
      </c>
      <c r="K4" s="2">
        <v>30</v>
      </c>
      <c r="M4" t="s">
        <v>324</v>
      </c>
      <c r="V4" t="s">
        <v>295</v>
      </c>
      <c r="W4" s="2">
        <v>15</v>
      </c>
      <c r="X4"/>
      <c r="Y4" t="s">
        <v>295</v>
      </c>
      <c r="Z4" s="2">
        <v>41.6666666666667</v>
      </c>
      <c r="AA4"/>
      <c r="AB4" t="s">
        <v>295</v>
      </c>
      <c r="AC4" s="2">
        <v>53.3333333333333</v>
      </c>
      <c r="AE4" t="s">
        <v>295</v>
      </c>
      <c r="AF4" s="2">
        <v>10</v>
      </c>
      <c r="AG4"/>
      <c r="AH4" t="s">
        <v>295</v>
      </c>
      <c r="AI4" s="2">
        <v>35</v>
      </c>
      <c r="AK4" t="s">
        <v>295</v>
      </c>
      <c r="AL4" s="2">
        <v>51.6666666666667</v>
      </c>
      <c r="AM4"/>
      <c r="AN4" t="s">
        <v>295</v>
      </c>
      <c r="AO4" s="2">
        <v>30</v>
      </c>
      <c r="AP4"/>
      <c r="AQ4" t="s">
        <v>295</v>
      </c>
      <c r="AR4" s="2">
        <v>51.6666666666667</v>
      </c>
      <c r="AS4"/>
      <c r="AT4" t="s">
        <v>295</v>
      </c>
      <c r="AU4" s="2">
        <v>75</v>
      </c>
      <c r="AV4"/>
      <c r="AW4" t="s">
        <v>295</v>
      </c>
      <c r="AX4" s="2">
        <v>30</v>
      </c>
      <c r="AY4"/>
      <c r="AZ4" t="s">
        <v>295</v>
      </c>
      <c r="BA4" s="2">
        <v>48.3333333333333</v>
      </c>
      <c r="BB4"/>
      <c r="BC4" t="s">
        <v>295</v>
      </c>
      <c r="BD4" s="2">
        <v>81.6666666666667</v>
      </c>
      <c r="BF4" s="5" t="s">
        <v>349</v>
      </c>
      <c r="BG4" s="36"/>
      <c r="BH4" s="36"/>
      <c r="BI4" s="36"/>
      <c r="BJ4" s="36"/>
      <c r="BK4" s="36"/>
      <c r="BL4" s="5"/>
    </row>
    <row r="5" spans="1:65">
      <c r="A5" s="130" t="s">
        <v>290</v>
      </c>
      <c r="B5" s="2">
        <v>18.3333333333333</v>
      </c>
      <c r="D5" s="130" t="s">
        <v>290</v>
      </c>
      <c r="E5" s="2">
        <v>18.3333333333333</v>
      </c>
      <c r="G5" s="130" t="s">
        <v>290</v>
      </c>
      <c r="H5" s="2">
        <v>38.3333333333333</v>
      </c>
      <c r="J5" s="130" t="s">
        <v>290</v>
      </c>
      <c r="K5" s="2">
        <v>38.3333333333333</v>
      </c>
      <c r="M5" t="s">
        <v>106</v>
      </c>
      <c r="N5" s="10" t="s">
        <v>68</v>
      </c>
      <c r="O5" s="10" t="s">
        <v>107</v>
      </c>
      <c r="V5" t="s">
        <v>295</v>
      </c>
      <c r="W5" s="2">
        <v>18.3333333333333</v>
      </c>
      <c r="X5"/>
      <c r="Y5" t="s">
        <v>295</v>
      </c>
      <c r="Z5" s="2">
        <v>21.6666666666667</v>
      </c>
      <c r="AA5"/>
      <c r="AB5" t="s">
        <v>295</v>
      </c>
      <c r="AC5" s="2">
        <v>10</v>
      </c>
      <c r="AE5" t="s">
        <v>295</v>
      </c>
      <c r="AF5" s="2">
        <v>18.3333333333333</v>
      </c>
      <c r="AG5"/>
      <c r="AH5" t="s">
        <v>295</v>
      </c>
      <c r="AI5" s="2">
        <v>18.3333333333333</v>
      </c>
      <c r="AK5" t="s">
        <v>295</v>
      </c>
      <c r="AL5" s="2">
        <v>18.3333333333333</v>
      </c>
      <c r="AM5"/>
      <c r="AN5" t="s">
        <v>295</v>
      </c>
      <c r="AO5" s="2">
        <v>38.3333333333333</v>
      </c>
      <c r="AP5"/>
      <c r="AQ5" t="s">
        <v>295</v>
      </c>
      <c r="AR5" s="2">
        <v>28.3333333333333</v>
      </c>
      <c r="AS5"/>
      <c r="AT5" t="s">
        <v>295</v>
      </c>
      <c r="AU5" s="2">
        <v>28.3333333333333</v>
      </c>
      <c r="AV5"/>
      <c r="AW5" t="s">
        <v>295</v>
      </c>
      <c r="AX5" s="2">
        <v>38.3333333333333</v>
      </c>
      <c r="AY5"/>
      <c r="AZ5" t="s">
        <v>295</v>
      </c>
      <c r="BA5" s="2">
        <v>30</v>
      </c>
      <c r="BB5"/>
      <c r="BC5" t="s">
        <v>295</v>
      </c>
      <c r="BD5" s="2">
        <v>26.6666666666667</v>
      </c>
      <c r="BF5" s="5" t="s">
        <v>106</v>
      </c>
      <c r="BG5" s="36" t="s">
        <v>70</v>
      </c>
      <c r="BH5" s="36" t="s">
        <v>109</v>
      </c>
      <c r="BI5" s="36"/>
      <c r="BJ5" s="36"/>
      <c r="BK5" s="36"/>
      <c r="BL5" s="5"/>
    </row>
    <row r="6" spans="1:65">
      <c r="A6" s="130" t="s">
        <v>290</v>
      </c>
      <c r="B6" s="2">
        <v>20</v>
      </c>
      <c r="D6" s="130" t="s">
        <v>290</v>
      </c>
      <c r="E6" s="2">
        <v>21.6666666666667</v>
      </c>
      <c r="G6" s="130" t="s">
        <v>290</v>
      </c>
      <c r="H6" s="2">
        <v>33.3333333333333</v>
      </c>
      <c r="J6" s="130" t="s">
        <v>290</v>
      </c>
      <c r="K6" s="2">
        <v>33.3333333333333</v>
      </c>
      <c r="M6" t="s">
        <v>108</v>
      </c>
      <c r="N6" s="10" t="s">
        <v>70</v>
      </c>
      <c r="O6" s="10" t="s">
        <v>109</v>
      </c>
      <c r="V6" t="s">
        <v>295</v>
      </c>
      <c r="W6" s="2">
        <v>20</v>
      </c>
      <c r="X6"/>
      <c r="Y6" t="s">
        <v>295</v>
      </c>
      <c r="Z6" s="2">
        <v>20</v>
      </c>
      <c r="AA6"/>
      <c r="AB6" t="s">
        <v>295</v>
      </c>
      <c r="AC6" s="2">
        <v>20</v>
      </c>
      <c r="AE6" t="s">
        <v>295</v>
      </c>
      <c r="AF6" s="2">
        <v>21.6666666666667</v>
      </c>
      <c r="AG6"/>
      <c r="AH6" t="s">
        <v>295</v>
      </c>
      <c r="AI6" s="2">
        <v>15</v>
      </c>
      <c r="AK6" t="s">
        <v>295</v>
      </c>
      <c r="AL6" s="2">
        <v>30</v>
      </c>
      <c r="AM6"/>
      <c r="AN6" t="s">
        <v>295</v>
      </c>
      <c r="AO6" s="2">
        <v>33.3333333333333</v>
      </c>
      <c r="AP6"/>
      <c r="AQ6" t="s">
        <v>295</v>
      </c>
      <c r="AR6" s="2">
        <v>38.3333333333333</v>
      </c>
      <c r="AS6"/>
      <c r="AT6" t="s">
        <v>295</v>
      </c>
      <c r="AU6" s="2">
        <v>35</v>
      </c>
      <c r="AV6"/>
      <c r="AW6" t="s">
        <v>295</v>
      </c>
      <c r="AX6" s="2">
        <v>33.3333333333333</v>
      </c>
      <c r="AY6"/>
      <c r="AZ6" t="s">
        <v>295</v>
      </c>
      <c r="BA6" s="2">
        <v>35</v>
      </c>
      <c r="BB6"/>
      <c r="BC6" t="s">
        <v>295</v>
      </c>
      <c r="BD6" s="2">
        <v>42.5</v>
      </c>
      <c r="BF6" s="5"/>
      <c r="BG6" s="36"/>
      <c r="BH6" s="36"/>
      <c r="BI6" s="36"/>
      <c r="BJ6" s="36"/>
      <c r="BK6" s="36"/>
      <c r="BL6" s="5"/>
    </row>
    <row r="7" spans="1:65">
      <c r="A7" s="130" t="s">
        <v>290</v>
      </c>
      <c r="B7" s="2">
        <v>22.5</v>
      </c>
      <c r="D7" s="130" t="s">
        <v>290</v>
      </c>
      <c r="E7" s="2">
        <v>20</v>
      </c>
      <c r="G7" s="130" t="s">
        <v>290</v>
      </c>
      <c r="H7" s="2">
        <v>37.5</v>
      </c>
      <c r="J7" s="130" t="s">
        <v>290</v>
      </c>
      <c r="K7" s="2">
        <v>32.5</v>
      </c>
      <c r="Q7" s="89"/>
      <c r="R7" s="89"/>
      <c r="V7" t="s">
        <v>295</v>
      </c>
      <c r="W7" s="2">
        <v>22.5</v>
      </c>
      <c r="X7"/>
      <c r="Y7" t="s">
        <v>295</v>
      </c>
      <c r="Z7" s="2">
        <v>16.6666666666667</v>
      </c>
      <c r="AA7"/>
      <c r="AB7" t="s">
        <v>295</v>
      </c>
      <c r="AC7" s="2">
        <v>50</v>
      </c>
      <c r="AE7" t="s">
        <v>295</v>
      </c>
      <c r="AF7" s="2">
        <v>20</v>
      </c>
      <c r="AG7"/>
      <c r="AH7" t="s">
        <v>295</v>
      </c>
      <c r="AI7" s="2">
        <v>15</v>
      </c>
      <c r="AK7" t="s">
        <v>295</v>
      </c>
      <c r="AL7" s="2">
        <v>47.5</v>
      </c>
      <c r="AM7"/>
      <c r="AN7" t="s">
        <v>295</v>
      </c>
      <c r="AO7" s="2">
        <v>37.5</v>
      </c>
      <c r="AP7"/>
      <c r="AQ7" t="s">
        <v>295</v>
      </c>
      <c r="AR7" s="2">
        <v>31.6666666666667</v>
      </c>
      <c r="AS7"/>
      <c r="AT7" t="s">
        <v>295</v>
      </c>
      <c r="AU7" s="2">
        <v>87.5</v>
      </c>
      <c r="AV7"/>
      <c r="AW7" t="s">
        <v>295</v>
      </c>
      <c r="AX7" s="2">
        <v>32.5</v>
      </c>
      <c r="AY7"/>
      <c r="AZ7" t="s">
        <v>295</v>
      </c>
      <c r="BA7" s="2">
        <v>35</v>
      </c>
      <c r="BB7"/>
      <c r="BC7" t="s">
        <v>295</v>
      </c>
      <c r="BD7" s="2">
        <v>85</v>
      </c>
      <c r="BF7" s="5" t="s">
        <v>111</v>
      </c>
      <c r="BG7" s="36" t="s">
        <v>112</v>
      </c>
      <c r="BH7" s="36" t="s">
        <v>113</v>
      </c>
      <c r="BI7" s="36" t="s">
        <v>114</v>
      </c>
      <c r="BJ7" s="147">
        <v>0.25</v>
      </c>
      <c r="BK7" s="147">
        <v>0.75</v>
      </c>
      <c r="BL7" s="5"/>
    </row>
    <row r="8" spans="1:65">
      <c r="A8" s="130" t="s">
        <v>290</v>
      </c>
      <c r="B8" s="2">
        <v>22.5</v>
      </c>
      <c r="D8" s="130" t="s">
        <v>290</v>
      </c>
      <c r="E8" s="2">
        <v>25</v>
      </c>
      <c r="G8" s="130" t="s">
        <v>290</v>
      </c>
      <c r="H8" s="2">
        <v>30</v>
      </c>
      <c r="J8" s="130" t="s">
        <v>290</v>
      </c>
      <c r="K8" s="2">
        <v>27.5</v>
      </c>
      <c r="M8" t="s">
        <v>111</v>
      </c>
      <c r="N8" s="10" t="s">
        <v>112</v>
      </c>
      <c r="O8" s="10" t="s">
        <v>113</v>
      </c>
      <c r="P8" s="10" t="s">
        <v>114</v>
      </c>
      <c r="Q8" s="89">
        <v>0.25</v>
      </c>
      <c r="R8" s="89">
        <v>0.75</v>
      </c>
      <c r="V8" t="s">
        <v>295</v>
      </c>
      <c r="W8" s="2">
        <v>22.5</v>
      </c>
      <c r="X8"/>
      <c r="Y8" t="s">
        <v>295</v>
      </c>
      <c r="Z8" s="2">
        <v>18.3333333333333</v>
      </c>
      <c r="AA8"/>
      <c r="AB8" t="s">
        <v>295</v>
      </c>
      <c r="AC8" s="2">
        <v>32.5</v>
      </c>
      <c r="AE8" t="s">
        <v>295</v>
      </c>
      <c r="AF8" s="2">
        <v>25</v>
      </c>
      <c r="AG8"/>
      <c r="AH8" t="s">
        <v>295</v>
      </c>
      <c r="AI8" s="2">
        <v>16.6666666666667</v>
      </c>
      <c r="AK8" t="s">
        <v>295</v>
      </c>
      <c r="AL8" s="2">
        <v>27.5</v>
      </c>
      <c r="AM8"/>
      <c r="AN8" t="s">
        <v>295</v>
      </c>
      <c r="AO8" s="2">
        <v>30</v>
      </c>
      <c r="AP8"/>
      <c r="AQ8" t="s">
        <v>295</v>
      </c>
      <c r="AR8" s="2">
        <v>33.3333333333333</v>
      </c>
      <c r="AS8"/>
      <c r="AT8" t="s">
        <v>295</v>
      </c>
      <c r="AU8" s="2">
        <v>22.5</v>
      </c>
      <c r="AV8"/>
      <c r="AW8" t="s">
        <v>295</v>
      </c>
      <c r="AX8" s="2">
        <v>27.5</v>
      </c>
      <c r="AY8"/>
      <c r="AZ8" t="s">
        <v>295</v>
      </c>
      <c r="BA8" s="2">
        <v>45</v>
      </c>
      <c r="BB8"/>
      <c r="BC8" t="s">
        <v>295</v>
      </c>
      <c r="BD8" s="2">
        <v>30</v>
      </c>
      <c r="BF8" s="5" t="s">
        <v>295</v>
      </c>
      <c r="BG8" s="36">
        <v>20</v>
      </c>
      <c r="BH8" s="36">
        <v>0</v>
      </c>
      <c r="BI8" s="36">
        <v>15</v>
      </c>
      <c r="BJ8" s="36">
        <v>11.667</v>
      </c>
      <c r="BK8" s="36">
        <v>18.332999999999998</v>
      </c>
      <c r="BL8" s="5"/>
    </row>
    <row r="9" spans="1:65">
      <c r="A9" s="130" t="s">
        <v>290</v>
      </c>
      <c r="B9" s="2">
        <v>8.3333333333333304</v>
      </c>
      <c r="D9" s="130" t="s">
        <v>290</v>
      </c>
      <c r="E9" s="2">
        <v>10</v>
      </c>
      <c r="G9" s="130" t="s">
        <v>290</v>
      </c>
      <c r="H9" s="2">
        <v>31.6666666666667</v>
      </c>
      <c r="J9" s="130" t="s">
        <v>290</v>
      </c>
      <c r="K9" s="2">
        <v>31.6666666666667</v>
      </c>
      <c r="M9" t="s">
        <v>290</v>
      </c>
      <c r="N9" s="10">
        <v>20</v>
      </c>
      <c r="O9" s="10">
        <v>0</v>
      </c>
      <c r="P9" s="10">
        <v>15</v>
      </c>
      <c r="Q9" s="10">
        <v>11.667</v>
      </c>
      <c r="R9" s="10">
        <v>18.332999999999998</v>
      </c>
      <c r="V9" t="s">
        <v>295</v>
      </c>
      <c r="W9" s="2">
        <v>8.3333333333333304</v>
      </c>
      <c r="X9"/>
      <c r="Y9" t="s">
        <v>295</v>
      </c>
      <c r="Z9" s="2">
        <v>70</v>
      </c>
      <c r="AA9"/>
      <c r="AB9" t="s">
        <v>295</v>
      </c>
      <c r="AC9" s="2">
        <v>20</v>
      </c>
      <c r="AE9" t="s">
        <v>295</v>
      </c>
      <c r="AF9" s="2">
        <v>10</v>
      </c>
      <c r="AG9"/>
      <c r="AH9" t="s">
        <v>295</v>
      </c>
      <c r="AI9" s="2">
        <v>61.6666666666667</v>
      </c>
      <c r="AK9" t="s">
        <v>295</v>
      </c>
      <c r="AL9" s="2">
        <v>7.5</v>
      </c>
      <c r="AM9"/>
      <c r="AN9" t="s">
        <v>295</v>
      </c>
      <c r="AO9" s="2">
        <v>31.6666666666667</v>
      </c>
      <c r="AP9"/>
      <c r="AQ9" t="s">
        <v>295</v>
      </c>
      <c r="AR9" s="2">
        <v>86.6666666666667</v>
      </c>
      <c r="AS9"/>
      <c r="AT9" t="s">
        <v>295</v>
      </c>
      <c r="AU9" s="2">
        <v>27.5</v>
      </c>
      <c r="AV9"/>
      <c r="AW9" t="s">
        <v>295</v>
      </c>
      <c r="AX9" s="2">
        <v>31.6666666666667</v>
      </c>
      <c r="AY9"/>
      <c r="AZ9" t="s">
        <v>295</v>
      </c>
      <c r="BA9" s="2">
        <v>86.6666666666667</v>
      </c>
      <c r="BB9"/>
      <c r="BC9" t="s">
        <v>295</v>
      </c>
      <c r="BD9" s="2">
        <v>25</v>
      </c>
      <c r="BF9" s="5" t="s">
        <v>296</v>
      </c>
      <c r="BG9" s="36">
        <v>20</v>
      </c>
      <c r="BH9" s="36">
        <v>0</v>
      </c>
      <c r="BI9" s="36">
        <v>10</v>
      </c>
      <c r="BJ9" s="36">
        <v>7.7080000000000002</v>
      </c>
      <c r="BK9" s="36">
        <v>15</v>
      </c>
      <c r="BL9" s="5"/>
    </row>
    <row r="10" spans="1:65">
      <c r="A10" s="130" t="s">
        <v>290</v>
      </c>
      <c r="B10" s="2">
        <v>11.6666666666667</v>
      </c>
      <c r="D10" s="130" t="s">
        <v>290</v>
      </c>
      <c r="E10" s="2">
        <v>10</v>
      </c>
      <c r="G10" s="130" t="s">
        <v>290</v>
      </c>
      <c r="H10" s="2">
        <v>28.3333333333333</v>
      </c>
      <c r="J10" s="130" t="s">
        <v>290</v>
      </c>
      <c r="K10" s="2">
        <v>31.6666666666667</v>
      </c>
      <c r="M10" t="s">
        <v>300</v>
      </c>
      <c r="N10" s="10">
        <v>18</v>
      </c>
      <c r="O10" s="10">
        <v>0</v>
      </c>
      <c r="P10" s="10">
        <v>28.75</v>
      </c>
      <c r="Q10" s="10">
        <v>19.582999999999998</v>
      </c>
      <c r="R10" s="10">
        <v>41.875</v>
      </c>
      <c r="V10" t="s">
        <v>295</v>
      </c>
      <c r="W10" s="2">
        <v>11.6666666666667</v>
      </c>
      <c r="X10"/>
      <c r="Y10" t="s">
        <v>295</v>
      </c>
      <c r="Z10" s="2">
        <v>60</v>
      </c>
      <c r="AA10"/>
      <c r="AB10" t="s">
        <v>295</v>
      </c>
      <c r="AC10" s="2">
        <v>10</v>
      </c>
      <c r="AE10" t="s">
        <v>295</v>
      </c>
      <c r="AF10" s="2">
        <v>10</v>
      </c>
      <c r="AG10"/>
      <c r="AH10" t="s">
        <v>295</v>
      </c>
      <c r="AI10" s="2">
        <v>60</v>
      </c>
      <c r="AK10" t="s">
        <v>295</v>
      </c>
      <c r="AL10" s="2">
        <v>10</v>
      </c>
      <c r="AM10"/>
      <c r="AN10" t="s">
        <v>295</v>
      </c>
      <c r="AO10" s="2">
        <v>28.3333333333333</v>
      </c>
      <c r="AP10"/>
      <c r="AQ10" t="s">
        <v>295</v>
      </c>
      <c r="AR10" s="2">
        <v>75</v>
      </c>
      <c r="AS10"/>
      <c r="AT10" t="s">
        <v>295</v>
      </c>
      <c r="AU10" s="2">
        <v>25</v>
      </c>
      <c r="AV10"/>
      <c r="AW10" t="s">
        <v>295</v>
      </c>
      <c r="AX10" s="2">
        <v>31.6666666666667</v>
      </c>
      <c r="AY10"/>
      <c r="AZ10" t="s">
        <v>295</v>
      </c>
      <c r="BA10" s="2">
        <v>76.6666666666667</v>
      </c>
      <c r="BB10"/>
      <c r="BC10" t="s">
        <v>295</v>
      </c>
      <c r="BD10" s="2">
        <v>15</v>
      </c>
      <c r="BF10" s="5" t="s">
        <v>297</v>
      </c>
      <c r="BG10" s="36">
        <v>10</v>
      </c>
      <c r="BH10" s="36">
        <v>0</v>
      </c>
      <c r="BI10" s="36">
        <v>13.75</v>
      </c>
      <c r="BJ10" s="36">
        <v>11.25</v>
      </c>
      <c r="BK10" s="36">
        <v>19.375</v>
      </c>
      <c r="BL10" s="5"/>
    </row>
    <row r="11" spans="1:65">
      <c r="A11" s="130" t="s">
        <v>290</v>
      </c>
      <c r="B11" s="2">
        <v>13.3333333333333</v>
      </c>
      <c r="D11" s="130" t="s">
        <v>290</v>
      </c>
      <c r="E11" s="2">
        <v>8.3333333333333304</v>
      </c>
      <c r="G11" s="130" t="s">
        <v>290</v>
      </c>
      <c r="H11" s="2">
        <v>30</v>
      </c>
      <c r="J11" s="130" t="s">
        <v>290</v>
      </c>
      <c r="K11" s="2">
        <v>30</v>
      </c>
      <c r="M11" t="s">
        <v>301</v>
      </c>
      <c r="N11" s="10">
        <v>20</v>
      </c>
      <c r="O11" s="10">
        <v>0</v>
      </c>
      <c r="P11" s="10">
        <v>28.75</v>
      </c>
      <c r="Q11" s="10">
        <v>10</v>
      </c>
      <c r="R11" s="10">
        <v>43.75</v>
      </c>
      <c r="V11" t="s">
        <v>295</v>
      </c>
      <c r="W11" s="2">
        <v>13.3333333333333</v>
      </c>
      <c r="X11"/>
      <c r="Y11" t="s">
        <v>295</v>
      </c>
      <c r="Z11" s="2">
        <v>18.3333333333333</v>
      </c>
      <c r="AA11"/>
      <c r="AB11" t="s">
        <v>295</v>
      </c>
      <c r="AC11" s="2">
        <v>10</v>
      </c>
      <c r="AE11" t="s">
        <v>295</v>
      </c>
      <c r="AF11" s="2">
        <v>8.3333333333333304</v>
      </c>
      <c r="AG11"/>
      <c r="AH11" t="s">
        <v>295</v>
      </c>
      <c r="AI11" s="2">
        <v>13.3333333333333</v>
      </c>
      <c r="AK11" t="s">
        <v>295</v>
      </c>
      <c r="AL11" s="2">
        <v>15</v>
      </c>
      <c r="AM11"/>
      <c r="AN11" t="s">
        <v>295</v>
      </c>
      <c r="AO11" s="2">
        <v>30</v>
      </c>
      <c r="AP11"/>
      <c r="AQ11" t="s">
        <v>295</v>
      </c>
      <c r="AR11" s="2">
        <v>40</v>
      </c>
      <c r="AS11"/>
      <c r="AT11" t="s">
        <v>295</v>
      </c>
      <c r="AU11" s="2">
        <v>45</v>
      </c>
      <c r="AV11"/>
      <c r="AW11" t="s">
        <v>295</v>
      </c>
      <c r="AX11" s="2">
        <v>30</v>
      </c>
      <c r="AY11"/>
      <c r="AZ11" t="s">
        <v>295</v>
      </c>
      <c r="BA11" s="2">
        <v>36.6666666666667</v>
      </c>
      <c r="BB11"/>
      <c r="BC11" t="s">
        <v>295</v>
      </c>
      <c r="BD11" s="2">
        <v>35</v>
      </c>
      <c r="BF11" s="5"/>
      <c r="BG11" s="36"/>
      <c r="BH11" s="36"/>
      <c r="BI11" s="36"/>
      <c r="BJ11" s="36"/>
      <c r="BK11" s="36"/>
      <c r="BL11" s="5"/>
    </row>
    <row r="12" spans="1:65">
      <c r="A12" s="130" t="s">
        <v>290</v>
      </c>
      <c r="B12" s="2">
        <v>15</v>
      </c>
      <c r="D12" s="130" t="s">
        <v>290</v>
      </c>
      <c r="E12" s="2">
        <v>13.3333333333333</v>
      </c>
      <c r="G12" s="130" t="s">
        <v>290</v>
      </c>
      <c r="H12" s="2">
        <v>38.3333333333333</v>
      </c>
      <c r="J12" s="130" t="s">
        <v>290</v>
      </c>
      <c r="K12" s="2">
        <v>35</v>
      </c>
      <c r="V12" t="s">
        <v>295</v>
      </c>
      <c r="W12" s="2">
        <v>15</v>
      </c>
      <c r="X12"/>
      <c r="Y12" t="s">
        <v>295</v>
      </c>
      <c r="Z12" s="2">
        <v>36.6666666666667</v>
      </c>
      <c r="AA12"/>
      <c r="AB12" t="s">
        <v>295</v>
      </c>
      <c r="AC12" s="2">
        <v>40</v>
      </c>
      <c r="AE12" t="s">
        <v>295</v>
      </c>
      <c r="AF12" s="2">
        <v>13.3333333333333</v>
      </c>
      <c r="AG12"/>
      <c r="AH12" t="s">
        <v>295</v>
      </c>
      <c r="AI12" s="2">
        <v>35</v>
      </c>
      <c r="AK12" t="s">
        <v>295</v>
      </c>
      <c r="AL12" s="2">
        <v>40</v>
      </c>
      <c r="AM12"/>
      <c r="AN12" t="s">
        <v>295</v>
      </c>
      <c r="AO12" s="2">
        <v>38.3333333333333</v>
      </c>
      <c r="AP12"/>
      <c r="AQ12" t="s">
        <v>295</v>
      </c>
      <c r="AR12" s="2">
        <v>63.3333333333333</v>
      </c>
      <c r="AS12"/>
      <c r="AT12" t="s">
        <v>295</v>
      </c>
      <c r="AU12" s="2">
        <v>40</v>
      </c>
      <c r="AV12"/>
      <c r="AW12" t="s">
        <v>295</v>
      </c>
      <c r="AX12" s="2">
        <v>35</v>
      </c>
      <c r="AY12"/>
      <c r="AZ12" t="s">
        <v>295</v>
      </c>
      <c r="BA12" s="2">
        <v>61.6666666666667</v>
      </c>
      <c r="BB12"/>
      <c r="BC12" t="s">
        <v>295</v>
      </c>
      <c r="BD12" s="2">
        <v>45</v>
      </c>
      <c r="BF12" s="5" t="s">
        <v>350</v>
      </c>
      <c r="BG12" s="36"/>
      <c r="BH12" s="36"/>
      <c r="BI12" s="36"/>
      <c r="BJ12" s="36"/>
      <c r="BK12" s="36"/>
      <c r="BL12" s="5"/>
    </row>
    <row r="13" spans="1:65">
      <c r="A13" s="130" t="s">
        <v>290</v>
      </c>
      <c r="B13" s="2">
        <v>16.6666666666667</v>
      </c>
      <c r="D13" s="130" t="s">
        <v>290</v>
      </c>
      <c r="E13" s="2">
        <v>8.3333333333333304</v>
      </c>
      <c r="G13" s="130" t="s">
        <v>290</v>
      </c>
      <c r="H13" s="2">
        <v>30</v>
      </c>
      <c r="J13" s="130" t="s">
        <v>290</v>
      </c>
      <c r="K13" s="2">
        <v>33.3333333333333</v>
      </c>
      <c r="M13" t="s">
        <v>115</v>
      </c>
      <c r="V13" t="s">
        <v>295</v>
      </c>
      <c r="W13" s="2">
        <v>16.6666666666667</v>
      </c>
      <c r="X13"/>
      <c r="Y13" t="s">
        <v>295</v>
      </c>
      <c r="Z13" s="2">
        <v>46.6666666666667</v>
      </c>
      <c r="AA13"/>
      <c r="AB13" t="s">
        <v>295</v>
      </c>
      <c r="AC13" s="2">
        <v>25</v>
      </c>
      <c r="AE13" t="s">
        <v>295</v>
      </c>
      <c r="AF13" s="2">
        <v>8.3333333333333304</v>
      </c>
      <c r="AG13"/>
      <c r="AH13" t="s">
        <v>295</v>
      </c>
      <c r="AI13" s="2">
        <v>50</v>
      </c>
      <c r="AK13" t="s">
        <v>295</v>
      </c>
      <c r="AL13" s="2">
        <v>27.5</v>
      </c>
      <c r="AM13"/>
      <c r="AN13" t="s">
        <v>295</v>
      </c>
      <c r="AO13" s="2">
        <v>30</v>
      </c>
      <c r="AP13"/>
      <c r="AQ13" t="s">
        <v>295</v>
      </c>
      <c r="AR13" s="2">
        <v>70</v>
      </c>
      <c r="AS13"/>
      <c r="AT13" t="s">
        <v>295</v>
      </c>
      <c r="AU13" s="2">
        <v>55</v>
      </c>
      <c r="AV13"/>
      <c r="AW13" t="s">
        <v>295</v>
      </c>
      <c r="AX13" s="2">
        <v>33.3333333333333</v>
      </c>
      <c r="AY13"/>
      <c r="AZ13" t="s">
        <v>295</v>
      </c>
      <c r="BA13" s="2">
        <v>68.3333333333333</v>
      </c>
      <c r="BB13"/>
      <c r="BC13" t="s">
        <v>295</v>
      </c>
      <c r="BD13" s="2">
        <v>50</v>
      </c>
      <c r="BF13" s="5" t="s">
        <v>351</v>
      </c>
      <c r="BG13" s="36"/>
      <c r="BH13" s="36"/>
      <c r="BI13" s="36"/>
      <c r="BJ13" s="36"/>
      <c r="BK13" s="36"/>
      <c r="BL13" s="5"/>
      <c r="BM13" s="131" t="s">
        <v>309</v>
      </c>
    </row>
    <row r="14" spans="1:65">
      <c r="A14" s="130" t="s">
        <v>290</v>
      </c>
      <c r="B14" s="2">
        <v>18.3333333333333</v>
      </c>
      <c r="D14" s="130" t="s">
        <v>290</v>
      </c>
      <c r="E14" s="2">
        <v>13.3333333333333</v>
      </c>
      <c r="G14" s="130" t="s">
        <v>290</v>
      </c>
      <c r="H14" s="2">
        <v>33.3333333333333</v>
      </c>
      <c r="J14" s="130" t="s">
        <v>290</v>
      </c>
      <c r="K14" s="2">
        <v>36.6666666666667</v>
      </c>
      <c r="M14" t="s">
        <v>116</v>
      </c>
      <c r="T14" s="131" t="s">
        <v>309</v>
      </c>
      <c r="V14" t="s">
        <v>295</v>
      </c>
      <c r="W14" s="2">
        <v>18.3333333333333</v>
      </c>
      <c r="X14"/>
      <c r="Y14" t="s">
        <v>295</v>
      </c>
      <c r="Z14" s="2">
        <v>36.6666666666667</v>
      </c>
      <c r="AA14"/>
      <c r="AB14" t="s">
        <v>295</v>
      </c>
      <c r="AC14" s="2">
        <v>35</v>
      </c>
      <c r="AE14" t="s">
        <v>295</v>
      </c>
      <c r="AF14" s="2">
        <v>13.3333333333333</v>
      </c>
      <c r="AG14"/>
      <c r="AH14" t="s">
        <v>295</v>
      </c>
      <c r="AI14" s="2">
        <v>33.3333333333333</v>
      </c>
      <c r="AK14" t="s">
        <v>295</v>
      </c>
      <c r="AL14" s="2">
        <v>52.5</v>
      </c>
      <c r="AM14"/>
      <c r="AN14" t="s">
        <v>295</v>
      </c>
      <c r="AO14" s="2">
        <v>33.3333333333333</v>
      </c>
      <c r="AP14"/>
      <c r="AQ14" t="s">
        <v>295</v>
      </c>
      <c r="AR14" s="2">
        <v>56.6666666666667</v>
      </c>
      <c r="AS14"/>
      <c r="AT14" t="s">
        <v>295</v>
      </c>
      <c r="AU14" s="2">
        <v>82.5</v>
      </c>
      <c r="AV14"/>
      <c r="AW14" t="s">
        <v>295</v>
      </c>
      <c r="AX14" s="2">
        <v>36.6666666666667</v>
      </c>
      <c r="AY14"/>
      <c r="AZ14" t="s">
        <v>295</v>
      </c>
      <c r="BA14" s="2">
        <v>55</v>
      </c>
      <c r="BB14"/>
      <c r="BC14" t="s">
        <v>295</v>
      </c>
      <c r="BD14" s="2">
        <v>77.5</v>
      </c>
      <c r="BF14" s="5" t="s">
        <v>117</v>
      </c>
      <c r="BG14" s="36"/>
      <c r="BH14" s="36"/>
      <c r="BI14" s="36"/>
      <c r="BJ14" s="36"/>
      <c r="BK14" s="36"/>
      <c r="BL14" s="5"/>
    </row>
    <row r="15" spans="1:65">
      <c r="A15" s="130" t="s">
        <v>290</v>
      </c>
      <c r="B15" s="2">
        <v>15</v>
      </c>
      <c r="D15" s="130" t="s">
        <v>290</v>
      </c>
      <c r="E15" s="2">
        <v>13.3333333333333</v>
      </c>
      <c r="G15" s="130" t="s">
        <v>290</v>
      </c>
      <c r="H15" s="2">
        <v>33.3333333333333</v>
      </c>
      <c r="J15" s="130" t="s">
        <v>290</v>
      </c>
      <c r="K15" s="2">
        <v>38.3333333333333</v>
      </c>
      <c r="M15" t="s">
        <v>117</v>
      </c>
      <c r="T15" s="131" t="s">
        <v>309</v>
      </c>
      <c r="V15" t="s">
        <v>295</v>
      </c>
      <c r="W15" s="2">
        <v>15</v>
      </c>
      <c r="X15"/>
      <c r="Y15" t="s">
        <v>295</v>
      </c>
      <c r="Z15" s="2">
        <v>27.5</v>
      </c>
      <c r="AA15"/>
      <c r="AB15" t="s">
        <v>295</v>
      </c>
      <c r="AC15" s="2">
        <v>47.5</v>
      </c>
      <c r="AE15" t="s">
        <v>295</v>
      </c>
      <c r="AF15" s="2">
        <v>13.3333333333333</v>
      </c>
      <c r="AG15"/>
      <c r="AH15" t="s">
        <v>295</v>
      </c>
      <c r="AI15" s="2">
        <v>27.5</v>
      </c>
      <c r="AK15" t="s">
        <v>295</v>
      </c>
      <c r="AL15" s="2">
        <v>45</v>
      </c>
      <c r="AM15"/>
      <c r="AN15" t="s">
        <v>295</v>
      </c>
      <c r="AO15" s="2">
        <v>33.3333333333333</v>
      </c>
      <c r="AP15"/>
      <c r="AQ15" t="s">
        <v>295</v>
      </c>
      <c r="AR15" s="2">
        <v>65</v>
      </c>
      <c r="AS15"/>
      <c r="AT15" t="s">
        <v>295</v>
      </c>
      <c r="AU15" s="2">
        <v>67.5</v>
      </c>
      <c r="AV15"/>
      <c r="AW15" t="s">
        <v>295</v>
      </c>
      <c r="AX15" s="2">
        <v>38.3333333333333</v>
      </c>
      <c r="AY15"/>
      <c r="AZ15" t="s">
        <v>295</v>
      </c>
      <c r="BA15" s="2">
        <v>65</v>
      </c>
      <c r="BB15"/>
      <c r="BC15" t="s">
        <v>295</v>
      </c>
      <c r="BD15" s="2">
        <v>67.5</v>
      </c>
      <c r="BF15" s="5" t="s">
        <v>287</v>
      </c>
      <c r="BG15" s="36"/>
      <c r="BH15" s="36"/>
      <c r="BI15" s="36"/>
      <c r="BJ15" s="36"/>
      <c r="BK15" s="36"/>
      <c r="BL15" s="5"/>
    </row>
    <row r="16" spans="1:65">
      <c r="A16" s="130" t="s">
        <v>290</v>
      </c>
      <c r="B16" s="2">
        <v>13.3333333333333</v>
      </c>
      <c r="D16" s="130" t="s">
        <v>290</v>
      </c>
      <c r="E16" s="2">
        <v>15</v>
      </c>
      <c r="G16" s="130" t="s">
        <v>290</v>
      </c>
      <c r="H16" s="2">
        <v>33.3333333333333</v>
      </c>
      <c r="J16" s="130" t="s">
        <v>290</v>
      </c>
      <c r="K16" s="2">
        <v>35</v>
      </c>
      <c r="M16" t="s">
        <v>287</v>
      </c>
      <c r="V16" t="s">
        <v>295</v>
      </c>
      <c r="W16" s="2">
        <v>13.3333333333333</v>
      </c>
      <c r="X16"/>
      <c r="Y16" t="s">
        <v>295</v>
      </c>
      <c r="Z16" s="2">
        <v>22.5</v>
      </c>
      <c r="AA16"/>
      <c r="AB16" t="s">
        <v>295</v>
      </c>
      <c r="AC16" s="2">
        <v>40</v>
      </c>
      <c r="AE16" t="s">
        <v>295</v>
      </c>
      <c r="AF16" s="2">
        <v>15</v>
      </c>
      <c r="AG16"/>
      <c r="AH16" t="s">
        <v>295</v>
      </c>
      <c r="AI16" s="2">
        <v>20</v>
      </c>
      <c r="AK16" t="s">
        <v>295</v>
      </c>
      <c r="AL16" s="2">
        <v>45</v>
      </c>
      <c r="AM16"/>
      <c r="AN16" t="s">
        <v>295</v>
      </c>
      <c r="AO16" s="2">
        <v>33.3333333333333</v>
      </c>
      <c r="AP16"/>
      <c r="AQ16" t="s">
        <v>295</v>
      </c>
      <c r="AR16" s="2">
        <v>35</v>
      </c>
      <c r="AS16"/>
      <c r="AT16" t="s">
        <v>295</v>
      </c>
      <c r="AU16" s="2">
        <v>55</v>
      </c>
      <c r="AV16"/>
      <c r="AW16" t="s">
        <v>295</v>
      </c>
      <c r="AX16" s="2">
        <v>35</v>
      </c>
      <c r="AY16"/>
      <c r="AZ16" t="s">
        <v>295</v>
      </c>
      <c r="BA16" s="2">
        <v>50</v>
      </c>
      <c r="BB16"/>
      <c r="BC16" t="s">
        <v>295</v>
      </c>
      <c r="BD16" s="2">
        <v>55</v>
      </c>
      <c r="BF16" s="5"/>
      <c r="BG16" s="36"/>
      <c r="BH16" s="36"/>
      <c r="BI16" s="36"/>
      <c r="BJ16" s="36"/>
      <c r="BK16" s="36"/>
      <c r="BL16" s="5"/>
    </row>
    <row r="17" spans="1:64">
      <c r="A17" s="130" t="s">
        <v>290</v>
      </c>
      <c r="B17" s="2">
        <v>20</v>
      </c>
      <c r="D17" s="130" t="s">
        <v>290</v>
      </c>
      <c r="E17" s="2">
        <v>16.6666666666667</v>
      </c>
      <c r="G17" s="130" t="s">
        <v>290</v>
      </c>
      <c r="H17" s="2">
        <v>40</v>
      </c>
      <c r="J17" s="130" t="s">
        <v>290</v>
      </c>
      <c r="K17" s="2">
        <v>38.3333333333333</v>
      </c>
      <c r="V17" t="s">
        <v>295</v>
      </c>
      <c r="W17" s="2">
        <v>20</v>
      </c>
      <c r="X17"/>
      <c r="Y17" t="s">
        <v>295</v>
      </c>
      <c r="Z17" s="2">
        <v>25</v>
      </c>
      <c r="AA17"/>
      <c r="AB17" t="s">
        <v>295</v>
      </c>
      <c r="AC17" s="2">
        <v>45</v>
      </c>
      <c r="AE17" t="s">
        <v>295</v>
      </c>
      <c r="AF17" s="2">
        <v>16.6666666666667</v>
      </c>
      <c r="AG17"/>
      <c r="AH17" t="s">
        <v>295</v>
      </c>
      <c r="AI17" s="2">
        <v>25</v>
      </c>
      <c r="AK17" t="s">
        <v>295</v>
      </c>
      <c r="AL17" s="2">
        <v>35</v>
      </c>
      <c r="AM17"/>
      <c r="AN17" t="s">
        <v>295</v>
      </c>
      <c r="AO17" s="2">
        <v>40</v>
      </c>
      <c r="AP17"/>
      <c r="AQ17" t="s">
        <v>295</v>
      </c>
      <c r="AR17" s="2">
        <v>55</v>
      </c>
      <c r="AS17"/>
      <c r="AT17" t="s">
        <v>295</v>
      </c>
      <c r="AU17" s="2">
        <v>60</v>
      </c>
      <c r="AV17"/>
      <c r="AW17" t="s">
        <v>295</v>
      </c>
      <c r="AX17" s="2">
        <v>38.3333333333333</v>
      </c>
      <c r="AY17"/>
      <c r="AZ17" t="s">
        <v>295</v>
      </c>
      <c r="BA17" s="2">
        <v>55</v>
      </c>
      <c r="BB17"/>
      <c r="BC17" t="s">
        <v>295</v>
      </c>
      <c r="BD17" s="2">
        <v>40</v>
      </c>
      <c r="BF17" s="5" t="s">
        <v>118</v>
      </c>
      <c r="BG17" s="36" t="s">
        <v>119</v>
      </c>
      <c r="BH17" s="36" t="s">
        <v>120</v>
      </c>
      <c r="BI17" s="36" t="s">
        <v>121</v>
      </c>
      <c r="BJ17" s="36" t="s">
        <v>122</v>
      </c>
      <c r="BK17" s="36"/>
      <c r="BL17" s="5"/>
    </row>
    <row r="18" spans="1:64">
      <c r="A18" s="130" t="s">
        <v>290</v>
      </c>
      <c r="B18" s="2">
        <v>8.3333333333333304</v>
      </c>
      <c r="D18" s="130" t="s">
        <v>290</v>
      </c>
      <c r="E18" s="2">
        <v>5</v>
      </c>
      <c r="G18" s="130" t="s">
        <v>290</v>
      </c>
      <c r="H18" s="2">
        <v>25</v>
      </c>
      <c r="J18" s="130" t="s">
        <v>290</v>
      </c>
      <c r="K18" s="2">
        <v>26.6666666666667</v>
      </c>
      <c r="M18" t="s">
        <v>118</v>
      </c>
      <c r="N18" s="10" t="s">
        <v>119</v>
      </c>
      <c r="O18" s="10" t="s">
        <v>120</v>
      </c>
      <c r="P18" s="10" t="s">
        <v>121</v>
      </c>
      <c r="Q18" s="10" t="s">
        <v>122</v>
      </c>
      <c r="V18" t="s">
        <v>295</v>
      </c>
      <c r="W18" s="2">
        <v>8.3333333333333304</v>
      </c>
      <c r="X18"/>
      <c r="Y18" t="s">
        <v>295</v>
      </c>
      <c r="Z18" s="2">
        <v>35</v>
      </c>
      <c r="AA18"/>
      <c r="AB18" t="s">
        <v>295</v>
      </c>
      <c r="AC18" s="2">
        <v>35</v>
      </c>
      <c r="AE18" t="s">
        <v>295</v>
      </c>
      <c r="AF18" s="2">
        <v>5</v>
      </c>
      <c r="AG18"/>
      <c r="AH18" t="s">
        <v>295</v>
      </c>
      <c r="AI18" s="2">
        <v>47.5</v>
      </c>
      <c r="AK18" t="s">
        <v>295</v>
      </c>
      <c r="AL18" s="2">
        <v>35</v>
      </c>
      <c r="AM18"/>
      <c r="AN18" t="s">
        <v>295</v>
      </c>
      <c r="AO18" s="2">
        <v>25</v>
      </c>
      <c r="AP18"/>
      <c r="AQ18" t="s">
        <v>295</v>
      </c>
      <c r="AR18" s="2">
        <v>80</v>
      </c>
      <c r="AS18"/>
      <c r="AT18" t="s">
        <v>295</v>
      </c>
      <c r="AU18" s="2">
        <v>55</v>
      </c>
      <c r="AV18"/>
      <c r="AW18" t="s">
        <v>295</v>
      </c>
      <c r="AX18" s="2">
        <v>26.6666666666667</v>
      </c>
      <c r="AY18"/>
      <c r="AZ18" t="s">
        <v>295</v>
      </c>
      <c r="BA18" s="2">
        <v>80</v>
      </c>
      <c r="BB18"/>
      <c r="BC18" t="s">
        <v>295</v>
      </c>
      <c r="BD18" s="2">
        <v>50</v>
      </c>
      <c r="BF18" s="134" t="s">
        <v>352</v>
      </c>
      <c r="BG18" s="135">
        <v>10.4</v>
      </c>
      <c r="BH18" s="135">
        <v>2.2559999999999998</v>
      </c>
      <c r="BI18" s="135">
        <v>7.1999999999999995E-2</v>
      </c>
      <c r="BJ18" s="135" t="s">
        <v>130</v>
      </c>
      <c r="BK18" s="36"/>
      <c r="BL18" s="5"/>
    </row>
    <row r="19" spans="1:64">
      <c r="A19" s="130" t="s">
        <v>290</v>
      </c>
      <c r="B19" s="2">
        <v>10</v>
      </c>
      <c r="D19" s="130" t="s">
        <v>290</v>
      </c>
      <c r="E19" s="2">
        <v>11.6666666666667</v>
      </c>
      <c r="G19" s="130" t="s">
        <v>290</v>
      </c>
      <c r="H19" s="2">
        <v>35</v>
      </c>
      <c r="J19" s="130" t="s">
        <v>290</v>
      </c>
      <c r="K19" s="2">
        <v>36.6666666666667</v>
      </c>
      <c r="M19" s="134" t="s">
        <v>315</v>
      </c>
      <c r="N19" s="135">
        <v>21.443999999999999</v>
      </c>
      <c r="O19" s="135">
        <v>3.9089999999999998</v>
      </c>
      <c r="P19" s="135" t="s">
        <v>123</v>
      </c>
      <c r="Q19" s="135" t="s">
        <v>124</v>
      </c>
      <c r="V19" t="s">
        <v>295</v>
      </c>
      <c r="W19" s="2">
        <v>10</v>
      </c>
      <c r="X19"/>
      <c r="Y19" t="s">
        <v>295</v>
      </c>
      <c r="Z19" s="2">
        <v>17.5</v>
      </c>
      <c r="AA19"/>
      <c r="AB19" t="s">
        <v>295</v>
      </c>
      <c r="AC19" s="2">
        <v>47.5</v>
      </c>
      <c r="AE19" t="s">
        <v>295</v>
      </c>
      <c r="AF19" s="2">
        <v>11.6666666666667</v>
      </c>
      <c r="AG19"/>
      <c r="AH19" t="s">
        <v>295</v>
      </c>
      <c r="AI19" s="2">
        <v>7.5</v>
      </c>
      <c r="AK19" t="s">
        <v>295</v>
      </c>
      <c r="AL19" s="2">
        <v>37.5</v>
      </c>
      <c r="AM19"/>
      <c r="AN19" t="s">
        <v>295</v>
      </c>
      <c r="AO19" s="2">
        <v>35</v>
      </c>
      <c r="AP19"/>
      <c r="AQ19" t="s">
        <v>295</v>
      </c>
      <c r="AR19" s="2">
        <v>37.5</v>
      </c>
      <c r="AS19"/>
      <c r="AT19" t="s">
        <v>295</v>
      </c>
      <c r="AU19" s="2">
        <v>50</v>
      </c>
      <c r="AV19"/>
      <c r="AW19" t="s">
        <v>295</v>
      </c>
      <c r="AX19" s="2">
        <v>36.6666666666667</v>
      </c>
      <c r="AY19"/>
      <c r="AZ19" t="s">
        <v>295</v>
      </c>
      <c r="BA19" s="2">
        <v>30</v>
      </c>
      <c r="BB19"/>
      <c r="BC19" t="s">
        <v>295</v>
      </c>
      <c r="BD19" s="2">
        <v>50</v>
      </c>
      <c r="BF19" s="134" t="s">
        <v>353</v>
      </c>
      <c r="BG19" s="135">
        <v>0.45</v>
      </c>
      <c r="BH19" s="135">
        <v>7.9699999999999993E-2</v>
      </c>
      <c r="BI19" s="135">
        <v>1</v>
      </c>
      <c r="BJ19" s="135" t="s">
        <v>307</v>
      </c>
      <c r="BK19" s="36"/>
      <c r="BL19" s="5"/>
    </row>
    <row r="20" spans="1:64">
      <c r="A20" s="130" t="s">
        <v>290</v>
      </c>
      <c r="B20" s="2">
        <v>15</v>
      </c>
      <c r="D20" s="130" t="s">
        <v>290</v>
      </c>
      <c r="E20" s="2">
        <v>15</v>
      </c>
      <c r="G20" s="130" t="s">
        <v>290</v>
      </c>
      <c r="H20" s="2">
        <v>35</v>
      </c>
      <c r="J20" s="130" t="s">
        <v>290</v>
      </c>
      <c r="K20" s="2">
        <v>31.6666666666667</v>
      </c>
      <c r="M20" s="4" t="s">
        <v>316</v>
      </c>
      <c r="N20" s="51">
        <v>6.6689999999999996</v>
      </c>
      <c r="O20" s="51">
        <v>1.216</v>
      </c>
      <c r="P20" s="51">
        <v>0.67200000000000004</v>
      </c>
      <c r="Q20" s="51" t="s">
        <v>130</v>
      </c>
      <c r="V20" t="s">
        <v>295</v>
      </c>
      <c r="W20" s="2">
        <v>15</v>
      </c>
      <c r="X20"/>
      <c r="Y20" t="s">
        <v>295</v>
      </c>
      <c r="Z20" s="2">
        <v>30</v>
      </c>
      <c r="AA20"/>
      <c r="AB20" t="s">
        <v>295</v>
      </c>
      <c r="AC20" s="2">
        <v>20</v>
      </c>
      <c r="AE20" t="s">
        <v>295</v>
      </c>
      <c r="AF20" s="2">
        <v>15</v>
      </c>
      <c r="AG20"/>
      <c r="AH20" t="s">
        <v>295</v>
      </c>
      <c r="AI20" s="2">
        <v>27.5</v>
      </c>
      <c r="AK20" t="s">
        <v>295</v>
      </c>
      <c r="AL20" s="2">
        <v>22.5</v>
      </c>
      <c r="AM20"/>
      <c r="AN20" t="s">
        <v>295</v>
      </c>
      <c r="AO20" s="2">
        <v>35</v>
      </c>
      <c r="AP20"/>
      <c r="AQ20" t="s">
        <v>295</v>
      </c>
      <c r="AR20" s="2">
        <v>62.5</v>
      </c>
      <c r="AS20"/>
      <c r="AT20" t="s">
        <v>295</v>
      </c>
      <c r="AU20" s="2">
        <v>47.5</v>
      </c>
      <c r="AV20"/>
      <c r="AW20" t="s">
        <v>295</v>
      </c>
      <c r="AX20" s="2">
        <v>31.6666666666667</v>
      </c>
      <c r="AY20"/>
      <c r="AZ20" t="s">
        <v>295</v>
      </c>
      <c r="BA20" s="2">
        <v>47.5</v>
      </c>
      <c r="BB20"/>
      <c r="BC20" t="s">
        <v>295</v>
      </c>
      <c r="BD20" s="2">
        <v>42.5</v>
      </c>
      <c r="BF20" s="5" t="s">
        <v>354</v>
      </c>
      <c r="BG20" s="36">
        <v>9.9499999999999993</v>
      </c>
      <c r="BH20" s="36">
        <v>1.762</v>
      </c>
      <c r="BI20" s="36">
        <v>0.23400000000000001</v>
      </c>
      <c r="BJ20" s="36" t="s">
        <v>307</v>
      </c>
      <c r="BK20" s="36"/>
      <c r="BL20" s="5"/>
    </row>
    <row r="21" spans="1:64">
      <c r="A21" s="130" t="s">
        <v>290</v>
      </c>
      <c r="B21" s="2">
        <v>11.6666666666667</v>
      </c>
      <c r="D21" s="130" t="s">
        <v>290</v>
      </c>
      <c r="E21" s="2">
        <v>6.6666666666666696</v>
      </c>
      <c r="G21" s="130" t="s">
        <v>290</v>
      </c>
      <c r="H21" s="2">
        <v>23.3333333333333</v>
      </c>
      <c r="J21" s="130" t="s">
        <v>290</v>
      </c>
      <c r="K21" s="2">
        <v>28.3333333333333</v>
      </c>
      <c r="M21" s="134" t="s">
        <v>317</v>
      </c>
      <c r="N21" s="135">
        <v>14.775</v>
      </c>
      <c r="O21" s="135">
        <v>2.7669999999999999</v>
      </c>
      <c r="P21" s="135">
        <v>1.7000000000000001E-2</v>
      </c>
      <c r="Q21" s="135" t="s">
        <v>124</v>
      </c>
      <c r="V21" t="s">
        <v>295</v>
      </c>
      <c r="W21" s="2">
        <v>11.6666666666667</v>
      </c>
      <c r="X21"/>
      <c r="Y21" t="s">
        <v>295</v>
      </c>
      <c r="Z21" s="2">
        <v>42.5</v>
      </c>
      <c r="AA21"/>
      <c r="AB21" t="s">
        <v>295</v>
      </c>
      <c r="AC21" s="2">
        <v>10</v>
      </c>
      <c r="AE21" t="s">
        <v>295</v>
      </c>
      <c r="AF21" s="2">
        <v>6.6666666666666696</v>
      </c>
      <c r="AG21"/>
      <c r="AH21" t="s">
        <v>295</v>
      </c>
      <c r="AI21" s="2">
        <v>35</v>
      </c>
      <c r="AK21" t="s">
        <v>295</v>
      </c>
      <c r="AL21" s="2">
        <v>7.5</v>
      </c>
      <c r="AM21"/>
      <c r="AN21" t="s">
        <v>295</v>
      </c>
      <c r="AO21" s="2">
        <v>23.3333333333333</v>
      </c>
      <c r="AP21"/>
      <c r="AQ21" t="s">
        <v>295</v>
      </c>
      <c r="AR21" s="2">
        <v>67.5</v>
      </c>
      <c r="AS21"/>
      <c r="AT21" t="s">
        <v>295</v>
      </c>
      <c r="AU21" s="2">
        <v>32.5</v>
      </c>
      <c r="AV21"/>
      <c r="AW21" t="s">
        <v>295</v>
      </c>
      <c r="AX21" s="2">
        <v>28.3333333333333</v>
      </c>
      <c r="AY21"/>
      <c r="AZ21" t="s">
        <v>295</v>
      </c>
      <c r="BA21" s="2">
        <v>62.5</v>
      </c>
      <c r="BB21"/>
      <c r="BC21" t="s">
        <v>295</v>
      </c>
      <c r="BD21" s="2">
        <v>32.5</v>
      </c>
      <c r="BF21" s="5"/>
      <c r="BG21" s="36"/>
      <c r="BH21" s="36"/>
      <c r="BI21" s="36"/>
      <c r="BJ21" s="36"/>
      <c r="BK21" s="36"/>
      <c r="BL21" s="5"/>
    </row>
    <row r="22" spans="1:64">
      <c r="A22" s="130" t="s">
        <v>290</v>
      </c>
      <c r="B22" s="2">
        <v>11.6666666666667</v>
      </c>
      <c r="D22" s="130" t="s">
        <v>290</v>
      </c>
      <c r="E22" s="2">
        <v>6.6666666666666696</v>
      </c>
      <c r="G22" s="130" t="s">
        <v>290</v>
      </c>
      <c r="H22" s="2">
        <v>30</v>
      </c>
      <c r="J22" s="130" t="s">
        <v>290</v>
      </c>
      <c r="K22" s="2">
        <v>26.6666666666667</v>
      </c>
      <c r="M22" s="5"/>
      <c r="N22" s="36"/>
      <c r="O22" s="36"/>
      <c r="P22" s="36"/>
      <c r="Q22" s="36"/>
      <c r="V22" t="s">
        <v>295</v>
      </c>
      <c r="W22" s="2">
        <v>11.6666666666667</v>
      </c>
      <c r="X22"/>
      <c r="Y22" t="s">
        <v>296</v>
      </c>
      <c r="Z22" s="2">
        <v>78.3333333333333</v>
      </c>
      <c r="AA22"/>
      <c r="AB22" t="s">
        <v>295</v>
      </c>
      <c r="AC22" s="2">
        <v>5</v>
      </c>
      <c r="AE22" t="s">
        <v>295</v>
      </c>
      <c r="AF22" s="2">
        <v>6.6666666666666696</v>
      </c>
      <c r="AG22"/>
      <c r="AH22" t="s">
        <v>296</v>
      </c>
      <c r="AI22" s="2">
        <v>70</v>
      </c>
      <c r="AK22" t="s">
        <v>295</v>
      </c>
      <c r="AL22" s="2">
        <v>5</v>
      </c>
      <c r="AM22"/>
      <c r="AN22" t="s">
        <v>295</v>
      </c>
      <c r="AO22" s="2">
        <v>30</v>
      </c>
      <c r="AP22"/>
      <c r="AQ22" t="s">
        <v>296</v>
      </c>
      <c r="AR22" s="2">
        <v>78.3333333333333</v>
      </c>
      <c r="AS22"/>
      <c r="AT22" t="s">
        <v>295</v>
      </c>
      <c r="AU22" s="2">
        <v>25</v>
      </c>
      <c r="AV22"/>
      <c r="AW22" t="s">
        <v>295</v>
      </c>
      <c r="AX22" s="2">
        <v>26.6666666666667</v>
      </c>
      <c r="AY22"/>
      <c r="AZ22" t="s">
        <v>296</v>
      </c>
      <c r="BA22" s="2">
        <v>93.3333333333333</v>
      </c>
      <c r="BB22"/>
      <c r="BC22" t="s">
        <v>295</v>
      </c>
      <c r="BD22" s="2">
        <v>20</v>
      </c>
      <c r="BF22" s="5" t="s">
        <v>125</v>
      </c>
      <c r="BG22" s="36"/>
      <c r="BH22" s="36"/>
      <c r="BI22" s="36"/>
      <c r="BJ22" s="36"/>
      <c r="BK22" s="36"/>
      <c r="BL22" s="5"/>
    </row>
    <row r="23" spans="1:64">
      <c r="A23" s="130" t="s">
        <v>290</v>
      </c>
      <c r="B23" s="2">
        <v>13.3333333333333</v>
      </c>
      <c r="D23" s="130" t="s">
        <v>290</v>
      </c>
      <c r="E23" s="2">
        <v>6.6666666666666696</v>
      </c>
      <c r="G23" s="130" t="s">
        <v>290</v>
      </c>
      <c r="H23" s="2">
        <v>30</v>
      </c>
      <c r="J23" s="130" t="s">
        <v>290</v>
      </c>
      <c r="K23" s="2">
        <v>28.3333333333333</v>
      </c>
      <c r="M23" s="5" t="s">
        <v>125</v>
      </c>
      <c r="N23" s="36"/>
      <c r="O23" s="36"/>
      <c r="P23" s="36"/>
      <c r="Q23" s="36"/>
      <c r="V23" t="s">
        <v>295</v>
      </c>
      <c r="W23" s="2">
        <v>13.3333333333333</v>
      </c>
      <c r="X23"/>
      <c r="Y23" t="s">
        <v>296</v>
      </c>
      <c r="Z23" s="2">
        <v>11.6666666666667</v>
      </c>
      <c r="AA23"/>
      <c r="AB23" t="s">
        <v>295</v>
      </c>
      <c r="AC23" s="2">
        <v>10</v>
      </c>
      <c r="AE23" t="s">
        <v>295</v>
      </c>
      <c r="AF23" s="2">
        <v>6.6666666666666696</v>
      </c>
      <c r="AG23"/>
      <c r="AH23" t="s">
        <v>296</v>
      </c>
      <c r="AI23" s="2">
        <v>13.3333333333333</v>
      </c>
      <c r="AK23" t="s">
        <v>295</v>
      </c>
      <c r="AL23" s="2">
        <v>7.5</v>
      </c>
      <c r="AM23"/>
      <c r="AN23" t="s">
        <v>295</v>
      </c>
      <c r="AO23" s="2">
        <v>30</v>
      </c>
      <c r="AP23"/>
      <c r="AQ23" t="s">
        <v>296</v>
      </c>
      <c r="AR23" s="2">
        <v>31.6666666666667</v>
      </c>
      <c r="AS23"/>
      <c r="AT23" t="s">
        <v>295</v>
      </c>
      <c r="AU23" s="2">
        <v>25</v>
      </c>
      <c r="AV23"/>
      <c r="AW23" t="s">
        <v>295</v>
      </c>
      <c r="AX23" s="2">
        <v>28.3333333333333</v>
      </c>
      <c r="AY23"/>
      <c r="AZ23" t="s">
        <v>296</v>
      </c>
      <c r="BA23" s="2">
        <v>35</v>
      </c>
      <c r="BB23"/>
      <c r="BC23" t="s">
        <v>295</v>
      </c>
      <c r="BD23" s="2">
        <v>30</v>
      </c>
      <c r="BF23" s="5"/>
      <c r="BG23" s="36"/>
      <c r="BH23" s="36"/>
      <c r="BI23" s="36"/>
      <c r="BJ23" s="36"/>
      <c r="BK23" s="36"/>
      <c r="BL23" s="5"/>
    </row>
    <row r="24" spans="1:64">
      <c r="A24" s="130" t="s">
        <v>300</v>
      </c>
      <c r="B24" s="2">
        <v>41.6666666666667</v>
      </c>
      <c r="D24" s="130" t="s">
        <v>300</v>
      </c>
      <c r="E24" s="2">
        <v>35</v>
      </c>
      <c r="G24" s="130" t="s">
        <v>300</v>
      </c>
      <c r="H24" s="2">
        <v>51.6666666666667</v>
      </c>
      <c r="J24" s="130" t="s">
        <v>300</v>
      </c>
      <c r="K24" s="2">
        <v>48.3333333333333</v>
      </c>
      <c r="M24" s="5"/>
      <c r="N24" s="36"/>
      <c r="O24" s="36"/>
      <c r="P24" s="36"/>
      <c r="Q24" s="36"/>
      <c r="V24" t="s">
        <v>296</v>
      </c>
      <c r="W24" s="2">
        <v>7.5</v>
      </c>
      <c r="X24"/>
      <c r="Y24" t="s">
        <v>296</v>
      </c>
      <c r="Z24" s="2">
        <v>100</v>
      </c>
      <c r="AA24"/>
      <c r="AB24" t="s">
        <v>296</v>
      </c>
      <c r="AC24" s="2">
        <v>71.6666666666667</v>
      </c>
      <c r="AE24" t="s">
        <v>296</v>
      </c>
      <c r="AF24" s="2">
        <v>5</v>
      </c>
      <c r="AG24"/>
      <c r="AH24" t="s">
        <v>296</v>
      </c>
      <c r="AI24" s="2">
        <v>100</v>
      </c>
      <c r="AK24" t="s">
        <v>296</v>
      </c>
      <c r="AL24" s="2">
        <v>70</v>
      </c>
      <c r="AM24"/>
      <c r="AN24" t="s">
        <v>296</v>
      </c>
      <c r="AO24" s="2">
        <v>22.5</v>
      </c>
      <c r="AP24"/>
      <c r="AQ24" t="s">
        <v>296</v>
      </c>
      <c r="AR24" s="2">
        <v>100</v>
      </c>
      <c r="AS24"/>
      <c r="AT24" t="s">
        <v>296</v>
      </c>
      <c r="AU24" s="2">
        <v>76.6666666666667</v>
      </c>
      <c r="AV24"/>
      <c r="AW24" t="s">
        <v>296</v>
      </c>
      <c r="AX24" s="2">
        <v>22.5</v>
      </c>
      <c r="AY24"/>
      <c r="AZ24" t="s">
        <v>296</v>
      </c>
      <c r="BA24" s="2">
        <v>100</v>
      </c>
      <c r="BB24"/>
      <c r="BC24" t="s">
        <v>296</v>
      </c>
      <c r="BD24" s="2">
        <v>75</v>
      </c>
      <c r="BF24" s="182" t="s">
        <v>361</v>
      </c>
      <c r="BG24" s="183"/>
      <c r="BH24" s="183"/>
      <c r="BI24" s="183"/>
      <c r="BJ24" s="183"/>
      <c r="BK24" s="183"/>
      <c r="BL24" s="184"/>
    </row>
    <row r="25" spans="1:64">
      <c r="A25" s="130" t="s">
        <v>300</v>
      </c>
      <c r="B25" s="2">
        <v>21.6666666666667</v>
      </c>
      <c r="D25" s="130" t="s">
        <v>300</v>
      </c>
      <c r="E25" s="2">
        <v>18.3333333333333</v>
      </c>
      <c r="G25" s="130" t="s">
        <v>300</v>
      </c>
      <c r="H25" s="2">
        <v>28.3333333333333</v>
      </c>
      <c r="J25" s="130" t="s">
        <v>300</v>
      </c>
      <c r="K25" s="2">
        <v>30</v>
      </c>
      <c r="M25" s="182" t="s">
        <v>326</v>
      </c>
      <c r="N25" s="183"/>
      <c r="O25" s="183"/>
      <c r="P25" s="183"/>
      <c r="Q25" s="183"/>
      <c r="R25" s="183"/>
      <c r="S25" s="184"/>
      <c r="V25" t="s">
        <v>296</v>
      </c>
      <c r="W25" s="2">
        <v>15</v>
      </c>
      <c r="X25"/>
      <c r="Y25" t="s">
        <v>296</v>
      </c>
      <c r="Z25" s="2">
        <v>73.3333333333333</v>
      </c>
      <c r="AA25"/>
      <c r="AB25" t="s">
        <v>296</v>
      </c>
      <c r="AC25" s="2">
        <v>40</v>
      </c>
      <c r="AE25" t="s">
        <v>296</v>
      </c>
      <c r="AF25" s="2">
        <v>15</v>
      </c>
      <c r="AG25"/>
      <c r="AH25" t="s">
        <v>296</v>
      </c>
      <c r="AI25" s="2">
        <v>78.3333333333333</v>
      </c>
      <c r="AK25" t="s">
        <v>296</v>
      </c>
      <c r="AL25" s="2">
        <v>60</v>
      </c>
      <c r="AM25"/>
      <c r="AN25" t="s">
        <v>296</v>
      </c>
      <c r="AO25" s="2">
        <v>32.5</v>
      </c>
      <c r="AP25"/>
      <c r="AQ25" t="s">
        <v>296</v>
      </c>
      <c r="AR25" s="2">
        <v>83.3333333333333</v>
      </c>
      <c r="AS25"/>
      <c r="AT25" t="s">
        <v>296</v>
      </c>
      <c r="AU25" s="2">
        <v>72.5</v>
      </c>
      <c r="AV25"/>
      <c r="AW25" t="s">
        <v>296</v>
      </c>
      <c r="AX25" s="2">
        <v>32.5</v>
      </c>
      <c r="AY25"/>
      <c r="AZ25" t="s">
        <v>296</v>
      </c>
      <c r="BA25" s="2">
        <v>91.6666666666667</v>
      </c>
      <c r="BB25"/>
      <c r="BC25" t="s">
        <v>296</v>
      </c>
      <c r="BD25" s="2">
        <v>77.5</v>
      </c>
      <c r="BF25" s="5" t="s">
        <v>110</v>
      </c>
      <c r="BG25" s="37" t="s">
        <v>363</v>
      </c>
      <c r="BH25" s="36"/>
      <c r="BI25" s="36"/>
      <c r="BJ25" s="36"/>
      <c r="BK25" s="36"/>
      <c r="BL25" s="5"/>
    </row>
    <row r="26" spans="1:64">
      <c r="A26" s="130" t="s">
        <v>300</v>
      </c>
      <c r="B26" s="2">
        <v>20</v>
      </c>
      <c r="D26" s="130" t="s">
        <v>300</v>
      </c>
      <c r="E26" s="2">
        <v>15</v>
      </c>
      <c r="G26" s="130" t="s">
        <v>300</v>
      </c>
      <c r="H26" s="2">
        <v>38.3333333333333</v>
      </c>
      <c r="J26" s="130" t="s">
        <v>300</v>
      </c>
      <c r="K26" s="2">
        <v>35</v>
      </c>
      <c r="M26" t="s">
        <v>110</v>
      </c>
      <c r="N26" s="10" t="s">
        <v>332</v>
      </c>
      <c r="V26" t="s">
        <v>296</v>
      </c>
      <c r="W26" s="2">
        <v>20</v>
      </c>
      <c r="X26"/>
      <c r="Y26" t="s">
        <v>296</v>
      </c>
      <c r="Z26" s="2">
        <v>38.3333333333333</v>
      </c>
      <c r="AA26"/>
      <c r="AB26" t="s">
        <v>296</v>
      </c>
      <c r="AC26" s="2">
        <v>65</v>
      </c>
      <c r="AE26" t="s">
        <v>296</v>
      </c>
      <c r="AF26" s="2">
        <v>10</v>
      </c>
      <c r="AG26"/>
      <c r="AH26" t="s">
        <v>296</v>
      </c>
      <c r="AI26" s="2">
        <v>35</v>
      </c>
      <c r="AK26" t="s">
        <v>296</v>
      </c>
      <c r="AL26" s="2">
        <v>67.5</v>
      </c>
      <c r="AM26"/>
      <c r="AN26" t="s">
        <v>296</v>
      </c>
      <c r="AO26" s="2">
        <v>25</v>
      </c>
      <c r="AP26"/>
      <c r="AQ26" t="s">
        <v>296</v>
      </c>
      <c r="AR26" s="2">
        <v>65</v>
      </c>
      <c r="AS26"/>
      <c r="AT26" t="s">
        <v>296</v>
      </c>
      <c r="AU26" s="2">
        <v>80</v>
      </c>
      <c r="AV26"/>
      <c r="AW26" t="s">
        <v>296</v>
      </c>
      <c r="AX26" s="2">
        <v>30</v>
      </c>
      <c r="AY26"/>
      <c r="AZ26" t="s">
        <v>296</v>
      </c>
      <c r="BA26" s="2">
        <v>58.3333333333333</v>
      </c>
      <c r="BB26"/>
      <c r="BC26" t="s">
        <v>296</v>
      </c>
      <c r="BD26" s="2">
        <v>75</v>
      </c>
      <c r="BF26" s="5" t="s">
        <v>348</v>
      </c>
      <c r="BG26" s="36"/>
      <c r="BH26" s="36"/>
      <c r="BI26" s="36"/>
      <c r="BJ26" s="36"/>
      <c r="BK26" s="36"/>
      <c r="BL26" s="5"/>
    </row>
    <row r="27" spans="1:64">
      <c r="A27" s="130" t="s">
        <v>300</v>
      </c>
      <c r="B27" s="2">
        <v>16.6666666666667</v>
      </c>
      <c r="D27" s="130" t="s">
        <v>300</v>
      </c>
      <c r="E27" s="2">
        <v>15</v>
      </c>
      <c r="G27" s="130" t="s">
        <v>300</v>
      </c>
      <c r="H27" s="2">
        <v>31.6666666666667</v>
      </c>
      <c r="J27" s="130" t="s">
        <v>300</v>
      </c>
      <c r="K27" s="2">
        <v>35</v>
      </c>
      <c r="M27" t="s">
        <v>323</v>
      </c>
      <c r="V27" t="s">
        <v>296</v>
      </c>
      <c r="W27" s="2">
        <v>20</v>
      </c>
      <c r="X27"/>
      <c r="Y27" t="s">
        <v>296</v>
      </c>
      <c r="Z27" s="2">
        <v>78.3333333333333</v>
      </c>
      <c r="AA27"/>
      <c r="AB27" t="s">
        <v>296</v>
      </c>
      <c r="AC27" s="2">
        <v>28.3333333333333</v>
      </c>
      <c r="AE27" t="s">
        <v>296</v>
      </c>
      <c r="AF27" s="2">
        <v>10</v>
      </c>
      <c r="AG27"/>
      <c r="AH27" t="s">
        <v>296</v>
      </c>
      <c r="AI27" s="2">
        <v>70</v>
      </c>
      <c r="AK27" t="s">
        <v>296</v>
      </c>
      <c r="AL27" s="2">
        <v>21.6666666666667</v>
      </c>
      <c r="AM27"/>
      <c r="AN27" t="s">
        <v>296</v>
      </c>
      <c r="AO27" s="2">
        <v>30</v>
      </c>
      <c r="AP27"/>
      <c r="AQ27" t="s">
        <v>296</v>
      </c>
      <c r="AR27" s="2">
        <v>85</v>
      </c>
      <c r="AS27"/>
      <c r="AT27" t="s">
        <v>296</v>
      </c>
      <c r="AU27" s="2">
        <v>38.3333333333333</v>
      </c>
      <c r="AV27"/>
      <c r="AW27" t="s">
        <v>296</v>
      </c>
      <c r="AX27" s="2">
        <v>35</v>
      </c>
      <c r="AY27"/>
      <c r="AZ27" t="s">
        <v>296</v>
      </c>
      <c r="BA27" s="2">
        <v>90</v>
      </c>
      <c r="BB27"/>
      <c r="BC27" t="s">
        <v>296</v>
      </c>
      <c r="BD27" s="2">
        <v>38.3333333333333</v>
      </c>
      <c r="BF27" s="5" t="s">
        <v>364</v>
      </c>
      <c r="BG27" s="36"/>
      <c r="BH27" s="36"/>
      <c r="BI27" s="36"/>
      <c r="BJ27" s="36"/>
      <c r="BK27" s="36"/>
      <c r="BL27" s="5"/>
    </row>
    <row r="28" spans="1:64">
      <c r="A28" s="130" t="s">
        <v>300</v>
      </c>
      <c r="B28" s="2">
        <v>18.3333333333333</v>
      </c>
      <c r="D28" s="130" t="s">
        <v>300</v>
      </c>
      <c r="E28" s="2">
        <v>16.6666666666667</v>
      </c>
      <c r="G28" s="130" t="s">
        <v>300</v>
      </c>
      <c r="H28" s="2">
        <v>33.3333333333333</v>
      </c>
      <c r="J28" s="130" t="s">
        <v>300</v>
      </c>
      <c r="K28" s="2">
        <v>45</v>
      </c>
      <c r="M28" t="s">
        <v>325</v>
      </c>
      <c r="V28" t="s">
        <v>296</v>
      </c>
      <c r="W28" s="2">
        <v>10</v>
      </c>
      <c r="X28"/>
      <c r="Y28" t="s">
        <v>296</v>
      </c>
      <c r="Z28" s="2">
        <v>55</v>
      </c>
      <c r="AA28"/>
      <c r="AB28" t="s">
        <v>296</v>
      </c>
      <c r="AC28" s="2">
        <v>65</v>
      </c>
      <c r="AE28" t="s">
        <v>296</v>
      </c>
      <c r="AF28" s="2">
        <v>5</v>
      </c>
      <c r="AG28"/>
      <c r="AH28" t="s">
        <v>296</v>
      </c>
      <c r="AI28" s="2">
        <v>61.6666666666667</v>
      </c>
      <c r="AK28" t="s">
        <v>296</v>
      </c>
      <c r="AL28" s="2">
        <v>58.3333333333333</v>
      </c>
      <c r="AM28"/>
      <c r="AN28" t="s">
        <v>296</v>
      </c>
      <c r="AO28" s="2">
        <v>25</v>
      </c>
      <c r="AP28"/>
      <c r="AQ28" t="s">
        <v>296</v>
      </c>
      <c r="AR28" s="2">
        <v>73.3333333333333</v>
      </c>
      <c r="AS28"/>
      <c r="AT28" t="s">
        <v>296</v>
      </c>
      <c r="AU28" s="2">
        <v>78.3333333333333</v>
      </c>
      <c r="AV28"/>
      <c r="AW28" t="s">
        <v>296</v>
      </c>
      <c r="AX28" s="2">
        <v>25</v>
      </c>
      <c r="AY28"/>
      <c r="AZ28" t="s">
        <v>296</v>
      </c>
      <c r="BA28" s="2">
        <v>78.3333333333333</v>
      </c>
      <c r="BB28"/>
      <c r="BC28" t="s">
        <v>296</v>
      </c>
      <c r="BD28" s="2">
        <v>81.6666666666667</v>
      </c>
      <c r="BF28" s="5" t="s">
        <v>106</v>
      </c>
      <c r="BG28" s="36" t="s">
        <v>68</v>
      </c>
      <c r="BH28" s="36" t="s">
        <v>356</v>
      </c>
      <c r="BI28" s="36"/>
      <c r="BJ28" s="36"/>
      <c r="BK28" s="36"/>
      <c r="BL28" s="5"/>
    </row>
    <row r="29" spans="1:64">
      <c r="A29" s="130" t="s">
        <v>300</v>
      </c>
      <c r="B29" s="2">
        <v>70</v>
      </c>
      <c r="D29" s="130" t="s">
        <v>300</v>
      </c>
      <c r="E29" s="2">
        <v>61.6666666666667</v>
      </c>
      <c r="G29" s="130" t="s">
        <v>300</v>
      </c>
      <c r="H29" s="2">
        <v>86.6666666666667</v>
      </c>
      <c r="J29" s="130" t="s">
        <v>300</v>
      </c>
      <c r="K29" s="2">
        <v>86.6666666666667</v>
      </c>
      <c r="M29" t="s">
        <v>106</v>
      </c>
      <c r="N29" s="10" t="s">
        <v>68</v>
      </c>
      <c r="O29" s="10" t="s">
        <v>126</v>
      </c>
      <c r="V29" t="s">
        <v>296</v>
      </c>
      <c r="W29" s="2">
        <v>15</v>
      </c>
      <c r="X29"/>
      <c r="Y29" t="s">
        <v>296</v>
      </c>
      <c r="Z29" s="2">
        <v>20</v>
      </c>
      <c r="AA29"/>
      <c r="AB29" t="s">
        <v>296</v>
      </c>
      <c r="AC29" s="2">
        <v>11.6666666666667</v>
      </c>
      <c r="AE29" t="s">
        <v>296</v>
      </c>
      <c r="AF29" s="2">
        <v>8.3333333333333304</v>
      </c>
      <c r="AG29"/>
      <c r="AH29" t="s">
        <v>296</v>
      </c>
      <c r="AI29" s="2">
        <v>25</v>
      </c>
      <c r="AK29" t="s">
        <v>296</v>
      </c>
      <c r="AL29" s="2">
        <v>16.6666666666667</v>
      </c>
      <c r="AM29"/>
      <c r="AN29" t="s">
        <v>296</v>
      </c>
      <c r="AO29" s="2">
        <v>35</v>
      </c>
      <c r="AP29"/>
      <c r="AQ29" t="s">
        <v>296</v>
      </c>
      <c r="AR29" s="2">
        <v>55</v>
      </c>
      <c r="AS29"/>
      <c r="AT29" t="s">
        <v>296</v>
      </c>
      <c r="AU29" s="2">
        <v>33.3333333333333</v>
      </c>
      <c r="AV29"/>
      <c r="AW29" t="s">
        <v>296</v>
      </c>
      <c r="AX29" s="2">
        <v>26.6666666666667</v>
      </c>
      <c r="AY29"/>
      <c r="AZ29" t="s">
        <v>296</v>
      </c>
      <c r="BA29" s="2">
        <v>55</v>
      </c>
      <c r="BB29"/>
      <c r="BC29" t="s">
        <v>296</v>
      </c>
      <c r="BD29" s="2">
        <v>30</v>
      </c>
      <c r="BF29" s="5" t="s">
        <v>108</v>
      </c>
      <c r="BG29" s="36" t="s">
        <v>70</v>
      </c>
      <c r="BH29" s="36" t="s">
        <v>109</v>
      </c>
      <c r="BI29" s="36"/>
      <c r="BJ29" s="36"/>
      <c r="BK29" s="36"/>
      <c r="BL29" s="5"/>
    </row>
    <row r="30" spans="1:64">
      <c r="A30" s="130" t="s">
        <v>300</v>
      </c>
      <c r="B30" s="2">
        <v>60</v>
      </c>
      <c r="D30" s="130" t="s">
        <v>300</v>
      </c>
      <c r="E30" s="2">
        <v>60</v>
      </c>
      <c r="G30" s="130" t="s">
        <v>300</v>
      </c>
      <c r="H30" s="2">
        <v>75</v>
      </c>
      <c r="J30" s="130" t="s">
        <v>300</v>
      </c>
      <c r="K30" s="2">
        <v>76.6666666666667</v>
      </c>
      <c r="M30" t="s">
        <v>108</v>
      </c>
      <c r="N30" s="10" t="s">
        <v>70</v>
      </c>
      <c r="O30" s="10" t="s">
        <v>109</v>
      </c>
      <c r="V30" t="s">
        <v>296</v>
      </c>
      <c r="W30" s="2">
        <v>5</v>
      </c>
      <c r="X30"/>
      <c r="Y30" t="s">
        <v>296</v>
      </c>
      <c r="Z30" s="2">
        <v>66.6666666666667</v>
      </c>
      <c r="AA30"/>
      <c r="AB30" t="s">
        <v>296</v>
      </c>
      <c r="AC30" s="2">
        <v>17.5</v>
      </c>
      <c r="AE30" t="s">
        <v>296</v>
      </c>
      <c r="AF30" s="2">
        <v>5</v>
      </c>
      <c r="AG30"/>
      <c r="AH30" t="s">
        <v>296</v>
      </c>
      <c r="AI30" s="2">
        <v>60</v>
      </c>
      <c r="AK30" t="s">
        <v>296</v>
      </c>
      <c r="AL30" s="2">
        <v>22.5</v>
      </c>
      <c r="AM30"/>
      <c r="AN30" t="s">
        <v>296</v>
      </c>
      <c r="AO30" s="2">
        <v>30</v>
      </c>
      <c r="AP30"/>
      <c r="AQ30" t="s">
        <v>296</v>
      </c>
      <c r="AR30" s="2">
        <v>80</v>
      </c>
      <c r="AS30"/>
      <c r="AT30" t="s">
        <v>296</v>
      </c>
      <c r="AU30" s="2">
        <v>35</v>
      </c>
      <c r="AV30"/>
      <c r="AW30" t="s">
        <v>296</v>
      </c>
      <c r="AX30" s="2">
        <v>25</v>
      </c>
      <c r="AY30"/>
      <c r="AZ30" t="s">
        <v>296</v>
      </c>
      <c r="BA30" s="2">
        <v>86.6666666666667</v>
      </c>
      <c r="BB30"/>
      <c r="BC30" t="s">
        <v>296</v>
      </c>
      <c r="BD30" s="2">
        <v>32.5</v>
      </c>
      <c r="BF30" s="5"/>
      <c r="BG30" s="36"/>
      <c r="BH30" s="36"/>
      <c r="BI30" s="36"/>
      <c r="BJ30" s="36"/>
      <c r="BK30" s="36"/>
      <c r="BL30" s="5"/>
    </row>
    <row r="31" spans="1:64">
      <c r="A31" s="130" t="s">
        <v>300</v>
      </c>
      <c r="B31" s="2">
        <v>18.3333333333333</v>
      </c>
      <c r="D31" s="130" t="s">
        <v>300</v>
      </c>
      <c r="E31" s="2">
        <v>13.3333333333333</v>
      </c>
      <c r="G31" s="130" t="s">
        <v>300</v>
      </c>
      <c r="H31" s="2">
        <v>40</v>
      </c>
      <c r="J31" s="130" t="s">
        <v>300</v>
      </c>
      <c r="K31" s="2">
        <v>36.6666666666667</v>
      </c>
      <c r="V31" t="s">
        <v>296</v>
      </c>
      <c r="W31" s="2">
        <v>5</v>
      </c>
      <c r="X31"/>
      <c r="Y31" t="s">
        <v>296</v>
      </c>
      <c r="Z31" s="2">
        <v>65</v>
      </c>
      <c r="AA31"/>
      <c r="AB31" t="s">
        <v>296</v>
      </c>
      <c r="AC31" s="2">
        <v>100</v>
      </c>
      <c r="AE31" t="s">
        <v>296</v>
      </c>
      <c r="AF31" s="2">
        <v>8.3333333333333304</v>
      </c>
      <c r="AG31"/>
      <c r="AH31" t="s">
        <v>296</v>
      </c>
      <c r="AI31" s="2">
        <v>71.6666666666667</v>
      </c>
      <c r="AK31" t="s">
        <v>296</v>
      </c>
      <c r="AL31" s="2">
        <v>100</v>
      </c>
      <c r="AM31"/>
      <c r="AN31" t="s">
        <v>296</v>
      </c>
      <c r="AO31" s="2">
        <v>30</v>
      </c>
      <c r="AP31"/>
      <c r="AQ31" t="s">
        <v>296</v>
      </c>
      <c r="AR31" s="2">
        <v>86.6666666666667</v>
      </c>
      <c r="AS31"/>
      <c r="AT31" t="s">
        <v>296</v>
      </c>
      <c r="AU31" s="2">
        <v>100</v>
      </c>
      <c r="AV31"/>
      <c r="AW31" t="s">
        <v>296</v>
      </c>
      <c r="AX31" s="2">
        <v>28.3333333333333</v>
      </c>
      <c r="AY31"/>
      <c r="AZ31" t="s">
        <v>296</v>
      </c>
      <c r="BA31" s="2">
        <v>96.6666666666667</v>
      </c>
      <c r="BB31"/>
      <c r="BC31" t="s">
        <v>296</v>
      </c>
      <c r="BD31" s="2">
        <v>100</v>
      </c>
      <c r="BF31" s="5" t="s">
        <v>111</v>
      </c>
      <c r="BG31" s="36" t="s">
        <v>112</v>
      </c>
      <c r="BH31" s="36" t="s">
        <v>113</v>
      </c>
      <c r="BI31" s="36" t="s">
        <v>114</v>
      </c>
      <c r="BJ31" s="147">
        <v>0.25</v>
      </c>
      <c r="BK31" s="147">
        <v>0.75</v>
      </c>
      <c r="BL31" s="5"/>
    </row>
    <row r="32" spans="1:64">
      <c r="A32" s="130" t="s">
        <v>300</v>
      </c>
      <c r="B32" s="2">
        <v>36.6666666666667</v>
      </c>
      <c r="D32" s="130" t="s">
        <v>300</v>
      </c>
      <c r="E32" s="2">
        <v>35</v>
      </c>
      <c r="G32" s="130" t="s">
        <v>300</v>
      </c>
      <c r="H32" s="2">
        <v>63.3333333333333</v>
      </c>
      <c r="J32" s="130" t="s">
        <v>300</v>
      </c>
      <c r="K32" s="2">
        <v>61.6666666666667</v>
      </c>
      <c r="M32" t="s">
        <v>111</v>
      </c>
      <c r="N32" s="10" t="s">
        <v>112</v>
      </c>
      <c r="O32" s="10" t="s">
        <v>113</v>
      </c>
      <c r="P32" s="10" t="s">
        <v>114</v>
      </c>
      <c r="Q32" s="89">
        <v>0.25</v>
      </c>
      <c r="R32" s="89">
        <v>0.75</v>
      </c>
      <c r="V32" t="s">
        <v>296</v>
      </c>
      <c r="W32" s="2">
        <v>15</v>
      </c>
      <c r="X32"/>
      <c r="Y32" t="s">
        <v>296</v>
      </c>
      <c r="Z32" s="2">
        <v>33.3333333333333</v>
      </c>
      <c r="AA32"/>
      <c r="AB32" t="s">
        <v>296</v>
      </c>
      <c r="AC32" s="2">
        <v>38.3333333333333</v>
      </c>
      <c r="AE32" t="s">
        <v>296</v>
      </c>
      <c r="AF32" s="2">
        <v>15</v>
      </c>
      <c r="AG32"/>
      <c r="AH32" t="s">
        <v>296</v>
      </c>
      <c r="AI32" s="2">
        <v>26.6666666666667</v>
      </c>
      <c r="AK32" t="s">
        <v>296</v>
      </c>
      <c r="AL32" s="2">
        <v>43.3333333333333</v>
      </c>
      <c r="AM32"/>
      <c r="AN32" t="s">
        <v>296</v>
      </c>
      <c r="AO32" s="2">
        <v>33.3333333333333</v>
      </c>
      <c r="AP32"/>
      <c r="AQ32" t="s">
        <v>296</v>
      </c>
      <c r="AR32" s="2">
        <v>50</v>
      </c>
      <c r="AS32"/>
      <c r="AT32" t="s">
        <v>296</v>
      </c>
      <c r="AU32" s="2">
        <v>61.6666666666667</v>
      </c>
      <c r="AV32"/>
      <c r="AW32" t="s">
        <v>296</v>
      </c>
      <c r="AX32" s="2">
        <v>33.3333333333333</v>
      </c>
      <c r="AY32"/>
      <c r="AZ32" t="s">
        <v>296</v>
      </c>
      <c r="BA32" s="2">
        <v>45</v>
      </c>
      <c r="BB32"/>
      <c r="BC32" t="s">
        <v>296</v>
      </c>
      <c r="BD32" s="2">
        <v>55</v>
      </c>
      <c r="BF32" s="5" t="s">
        <v>295</v>
      </c>
      <c r="BG32" s="36">
        <v>18</v>
      </c>
      <c r="BH32" s="36">
        <v>0</v>
      </c>
      <c r="BI32" s="36">
        <v>28.75</v>
      </c>
      <c r="BJ32" s="36">
        <v>19.582999999999998</v>
      </c>
      <c r="BK32" s="36">
        <v>41.875</v>
      </c>
      <c r="BL32" s="5"/>
    </row>
    <row r="33" spans="1:65">
      <c r="A33" s="130" t="s">
        <v>300</v>
      </c>
      <c r="B33" s="2">
        <v>46.6666666666667</v>
      </c>
      <c r="D33" s="130" t="s">
        <v>300</v>
      </c>
      <c r="E33" s="2">
        <v>50</v>
      </c>
      <c r="G33" s="130" t="s">
        <v>300</v>
      </c>
      <c r="H33" s="2">
        <v>70</v>
      </c>
      <c r="J33" s="130" t="s">
        <v>300</v>
      </c>
      <c r="K33" s="2">
        <v>68.3333333333333</v>
      </c>
      <c r="M33" t="s">
        <v>290</v>
      </c>
      <c r="N33" s="10">
        <v>20</v>
      </c>
      <c r="O33" s="10">
        <v>0</v>
      </c>
      <c r="P33" s="10">
        <v>12.5</v>
      </c>
      <c r="Q33" s="10">
        <v>8.3330000000000002</v>
      </c>
      <c r="R33" s="10">
        <v>16.25</v>
      </c>
      <c r="V33" t="s">
        <v>296</v>
      </c>
      <c r="W33" s="2">
        <v>15</v>
      </c>
      <c r="X33"/>
      <c r="Y33" t="s">
        <v>296</v>
      </c>
      <c r="Z33" s="2">
        <v>43.3333333333333</v>
      </c>
      <c r="AA33"/>
      <c r="AB33" t="s">
        <v>296</v>
      </c>
      <c r="AC33" s="2">
        <v>100</v>
      </c>
      <c r="AE33" t="s">
        <v>296</v>
      </c>
      <c r="AF33" s="2">
        <v>10</v>
      </c>
      <c r="AG33"/>
      <c r="AH33" t="s">
        <v>296</v>
      </c>
      <c r="AI33" s="2">
        <v>43.3333333333333</v>
      </c>
      <c r="AK33" t="s">
        <v>296</v>
      </c>
      <c r="AL33" s="2">
        <v>100</v>
      </c>
      <c r="AM33"/>
      <c r="AN33" t="s">
        <v>296</v>
      </c>
      <c r="AO33" s="2">
        <v>28.3333333333333</v>
      </c>
      <c r="AP33"/>
      <c r="AQ33" t="s">
        <v>296</v>
      </c>
      <c r="AR33" s="2">
        <v>83.3333333333333</v>
      </c>
      <c r="AS33"/>
      <c r="AT33" t="s">
        <v>296</v>
      </c>
      <c r="AU33" s="2">
        <v>100</v>
      </c>
      <c r="AV33"/>
      <c r="AW33" t="s">
        <v>296</v>
      </c>
      <c r="AX33" s="2">
        <v>25</v>
      </c>
      <c r="AY33"/>
      <c r="AZ33" t="s">
        <v>296</v>
      </c>
      <c r="BA33" s="2">
        <v>78.3333333333333</v>
      </c>
      <c r="BB33"/>
      <c r="BC33" t="s">
        <v>296</v>
      </c>
      <c r="BD33" s="2">
        <v>100</v>
      </c>
      <c r="BF33" s="5" t="s">
        <v>296</v>
      </c>
      <c r="BG33" s="36">
        <v>18</v>
      </c>
      <c r="BH33" s="36">
        <v>0</v>
      </c>
      <c r="BI33" s="36">
        <v>49.167000000000002</v>
      </c>
      <c r="BJ33" s="36">
        <v>30.625</v>
      </c>
      <c r="BK33" s="36">
        <v>68.332999999999998</v>
      </c>
      <c r="BL33" s="5"/>
    </row>
    <row r="34" spans="1:65">
      <c r="A34" s="130" t="s">
        <v>300</v>
      </c>
      <c r="B34" s="2">
        <v>36.6666666666667</v>
      </c>
      <c r="D34" s="130" t="s">
        <v>300</v>
      </c>
      <c r="E34" s="2">
        <v>33.3333333333333</v>
      </c>
      <c r="G34" s="130" t="s">
        <v>300</v>
      </c>
      <c r="H34" s="2">
        <v>56.6666666666667</v>
      </c>
      <c r="J34" s="130" t="s">
        <v>300</v>
      </c>
      <c r="K34" s="2">
        <v>55</v>
      </c>
      <c r="M34" t="s">
        <v>300</v>
      </c>
      <c r="N34" s="10">
        <v>18</v>
      </c>
      <c r="O34" s="10">
        <v>0</v>
      </c>
      <c r="P34" s="10">
        <v>27.5</v>
      </c>
      <c r="Q34" s="10">
        <v>16.25</v>
      </c>
      <c r="R34" s="10">
        <v>38.125</v>
      </c>
      <c r="V34" t="s">
        <v>296</v>
      </c>
      <c r="W34" s="2">
        <v>11.6666666666667</v>
      </c>
      <c r="X34"/>
      <c r="Y34" t="s">
        <v>296</v>
      </c>
      <c r="Z34" s="2">
        <v>25</v>
      </c>
      <c r="AA34"/>
      <c r="AB34" t="s">
        <v>296</v>
      </c>
      <c r="AC34" s="2">
        <v>93.3333333333333</v>
      </c>
      <c r="AE34" t="s">
        <v>296</v>
      </c>
      <c r="AF34" s="2">
        <v>8.3333333333333304</v>
      </c>
      <c r="AG34"/>
      <c r="AH34" t="s">
        <v>296</v>
      </c>
      <c r="AI34" s="2">
        <v>23.3333333333333</v>
      </c>
      <c r="AK34" t="s">
        <v>296</v>
      </c>
      <c r="AL34" s="2">
        <v>100</v>
      </c>
      <c r="AM34"/>
      <c r="AN34" t="s">
        <v>296</v>
      </c>
      <c r="AO34" s="2">
        <v>35</v>
      </c>
      <c r="AP34"/>
      <c r="AQ34" t="s">
        <v>296</v>
      </c>
      <c r="AR34" s="2">
        <v>36.6666666666667</v>
      </c>
      <c r="AS34"/>
      <c r="AT34" t="s">
        <v>296</v>
      </c>
      <c r="AU34" s="2">
        <v>100</v>
      </c>
      <c r="AV34"/>
      <c r="AW34" t="s">
        <v>296</v>
      </c>
      <c r="AX34" s="2">
        <v>33.3333333333333</v>
      </c>
      <c r="AY34"/>
      <c r="AZ34" t="s">
        <v>296</v>
      </c>
      <c r="BA34" s="2">
        <v>43.3333333333333</v>
      </c>
      <c r="BB34"/>
      <c r="BC34" t="s">
        <v>296</v>
      </c>
      <c r="BD34" s="2">
        <v>100</v>
      </c>
      <c r="BF34" s="5" t="s">
        <v>297</v>
      </c>
      <c r="BG34" s="36">
        <v>8</v>
      </c>
      <c r="BH34" s="36">
        <v>0</v>
      </c>
      <c r="BI34" s="36">
        <v>72.082999999999998</v>
      </c>
      <c r="BJ34" s="36">
        <v>38.125</v>
      </c>
      <c r="BK34" s="36">
        <v>88.332999999999998</v>
      </c>
      <c r="BL34" s="5"/>
    </row>
    <row r="35" spans="1:65">
      <c r="A35" s="130" t="s">
        <v>300</v>
      </c>
      <c r="B35" s="2">
        <v>27.5</v>
      </c>
      <c r="D35" s="130" t="s">
        <v>300</v>
      </c>
      <c r="E35" s="2">
        <v>27.5</v>
      </c>
      <c r="G35" s="130" t="s">
        <v>300</v>
      </c>
      <c r="H35" s="2">
        <v>65</v>
      </c>
      <c r="J35" s="130" t="s">
        <v>300</v>
      </c>
      <c r="K35" s="2">
        <v>65</v>
      </c>
      <c r="M35" t="s">
        <v>301</v>
      </c>
      <c r="N35" s="10">
        <v>20</v>
      </c>
      <c r="O35" s="10">
        <v>0</v>
      </c>
      <c r="P35" s="10">
        <v>28.75</v>
      </c>
      <c r="Q35" s="10">
        <v>11.25</v>
      </c>
      <c r="R35" s="10">
        <v>43.75</v>
      </c>
      <c r="V35" t="s">
        <v>296</v>
      </c>
      <c r="W35" s="2">
        <v>16.6666666666667</v>
      </c>
      <c r="X35"/>
      <c r="Y35" t="s">
        <v>296</v>
      </c>
      <c r="Z35" s="2">
        <v>38.3333333333333</v>
      </c>
      <c r="AA35"/>
      <c r="AB35" t="s">
        <v>296</v>
      </c>
      <c r="AC35" s="2">
        <v>60</v>
      </c>
      <c r="AE35" t="s">
        <v>296</v>
      </c>
      <c r="AF35" s="2">
        <v>13.3333333333333</v>
      </c>
      <c r="AG35"/>
      <c r="AH35" t="s">
        <v>296</v>
      </c>
      <c r="AI35" s="2">
        <v>50</v>
      </c>
      <c r="AK35" t="s">
        <v>296</v>
      </c>
      <c r="AL35" s="2">
        <v>88.3333333333333</v>
      </c>
      <c r="AM35"/>
      <c r="AN35" t="s">
        <v>296</v>
      </c>
      <c r="AO35" s="2">
        <v>30</v>
      </c>
      <c r="AP35"/>
      <c r="AQ35" t="s">
        <v>296</v>
      </c>
      <c r="AR35" s="2">
        <v>80</v>
      </c>
      <c r="AS35"/>
      <c r="AT35" t="s">
        <v>296</v>
      </c>
      <c r="AU35" s="2">
        <v>91.6666666666667</v>
      </c>
      <c r="AV35"/>
      <c r="AW35" t="s">
        <v>296</v>
      </c>
      <c r="AX35" s="2">
        <v>33.3333333333333</v>
      </c>
      <c r="AY35"/>
      <c r="AZ35" t="s">
        <v>296</v>
      </c>
      <c r="BA35" s="2">
        <v>70</v>
      </c>
      <c r="BB35"/>
      <c r="BC35" t="s">
        <v>296</v>
      </c>
      <c r="BD35" s="2">
        <v>91.6666666666667</v>
      </c>
      <c r="BF35" s="5"/>
      <c r="BG35" s="36"/>
      <c r="BH35" s="36"/>
      <c r="BI35" s="36"/>
      <c r="BJ35" s="36"/>
      <c r="BK35" s="36"/>
      <c r="BL35" s="5"/>
    </row>
    <row r="36" spans="1:65">
      <c r="A36" s="130" t="s">
        <v>300</v>
      </c>
      <c r="B36" s="2">
        <v>22.5</v>
      </c>
      <c r="D36" s="130" t="s">
        <v>300</v>
      </c>
      <c r="E36" s="2">
        <v>20</v>
      </c>
      <c r="G36" s="130" t="s">
        <v>300</v>
      </c>
      <c r="H36" s="2">
        <v>35</v>
      </c>
      <c r="J36" s="130" t="s">
        <v>300</v>
      </c>
      <c r="K36" s="2">
        <v>50</v>
      </c>
      <c r="V36" t="s">
        <v>296</v>
      </c>
      <c r="W36" s="2">
        <v>8.3333333333333304</v>
      </c>
      <c r="X36"/>
      <c r="Y36" t="s">
        <v>296</v>
      </c>
      <c r="Z36" s="2">
        <v>56.6666666666667</v>
      </c>
      <c r="AA36"/>
      <c r="AB36" t="s">
        <v>296</v>
      </c>
      <c r="AC36" s="2">
        <v>40</v>
      </c>
      <c r="AE36" t="s">
        <v>296</v>
      </c>
      <c r="AF36" s="2">
        <v>6.6666666666666696</v>
      </c>
      <c r="AG36"/>
      <c r="AH36" t="s">
        <v>296</v>
      </c>
      <c r="AI36" s="2">
        <v>66.6666666666667</v>
      </c>
      <c r="AK36" t="s">
        <v>296</v>
      </c>
      <c r="AL36" s="2">
        <v>45</v>
      </c>
      <c r="AM36"/>
      <c r="AN36" t="s">
        <v>296</v>
      </c>
      <c r="AO36" s="2">
        <v>26.6666666666667</v>
      </c>
      <c r="AP36"/>
      <c r="AQ36" t="s">
        <v>296</v>
      </c>
      <c r="AR36" s="2">
        <v>81.6666666666667</v>
      </c>
      <c r="AS36"/>
      <c r="AT36" t="s">
        <v>296</v>
      </c>
      <c r="AU36" s="2">
        <v>60</v>
      </c>
      <c r="AV36"/>
      <c r="AW36" t="s">
        <v>296</v>
      </c>
      <c r="AX36" s="2">
        <v>25</v>
      </c>
      <c r="AY36"/>
      <c r="AZ36" t="s">
        <v>296</v>
      </c>
      <c r="BA36" s="2">
        <v>85</v>
      </c>
      <c r="BB36"/>
      <c r="BC36" t="s">
        <v>296</v>
      </c>
      <c r="BD36" s="2">
        <v>60</v>
      </c>
      <c r="BF36" s="5" t="s">
        <v>357</v>
      </c>
      <c r="BG36" s="36"/>
      <c r="BH36" s="36"/>
      <c r="BI36" s="36"/>
      <c r="BJ36" s="36"/>
      <c r="BK36" s="36"/>
      <c r="BL36" s="5"/>
    </row>
    <row r="37" spans="1:65">
      <c r="A37" s="130" t="s">
        <v>300</v>
      </c>
      <c r="B37" s="2">
        <v>25</v>
      </c>
      <c r="D37" s="130" t="s">
        <v>300</v>
      </c>
      <c r="E37" s="2">
        <v>25</v>
      </c>
      <c r="G37" s="130" t="s">
        <v>300</v>
      </c>
      <c r="H37" s="2">
        <v>55</v>
      </c>
      <c r="J37" s="130" t="s">
        <v>300</v>
      </c>
      <c r="K37" s="2">
        <v>55</v>
      </c>
      <c r="M37" t="s">
        <v>127</v>
      </c>
      <c r="V37" t="s">
        <v>296</v>
      </c>
      <c r="W37" s="2">
        <v>6.6666666666666696</v>
      </c>
      <c r="X37"/>
      <c r="Y37" t="s">
        <v>296</v>
      </c>
      <c r="Z37" s="2">
        <v>17.5</v>
      </c>
      <c r="AA37"/>
      <c r="AB37" t="s">
        <v>296</v>
      </c>
      <c r="AC37" s="2">
        <v>47.5</v>
      </c>
      <c r="AE37" t="s">
        <v>296</v>
      </c>
      <c r="AF37" s="2">
        <v>6.6666666666666696</v>
      </c>
      <c r="AG37"/>
      <c r="AH37" t="s">
        <v>296</v>
      </c>
      <c r="AI37" s="2">
        <v>25</v>
      </c>
      <c r="AK37" t="s">
        <v>296</v>
      </c>
      <c r="AL37" s="2">
        <v>45</v>
      </c>
      <c r="AM37"/>
      <c r="AN37" t="s">
        <v>296</v>
      </c>
      <c r="AO37" s="2">
        <v>30</v>
      </c>
      <c r="AP37"/>
      <c r="AQ37" t="s">
        <v>296</v>
      </c>
      <c r="AR37" s="2">
        <v>32.5</v>
      </c>
      <c r="AS37"/>
      <c r="AT37" t="s">
        <v>296</v>
      </c>
      <c r="AU37" s="2">
        <v>60</v>
      </c>
      <c r="AV37"/>
      <c r="AW37" t="s">
        <v>296</v>
      </c>
      <c r="AX37" s="2">
        <v>28.3333333333333</v>
      </c>
      <c r="AY37"/>
      <c r="AZ37" t="s">
        <v>296</v>
      </c>
      <c r="BA37" s="2">
        <v>27.5</v>
      </c>
      <c r="BB37"/>
      <c r="BC37" t="s">
        <v>296</v>
      </c>
      <c r="BD37" s="2">
        <v>65</v>
      </c>
      <c r="BF37" s="5" t="s">
        <v>358</v>
      </c>
      <c r="BG37" s="36"/>
      <c r="BH37" s="36"/>
      <c r="BI37" s="36"/>
      <c r="BJ37" s="36"/>
      <c r="BK37" s="36"/>
      <c r="BL37" s="5"/>
      <c r="BM37" s="131" t="s">
        <v>309</v>
      </c>
    </row>
    <row r="38" spans="1:65">
      <c r="A38" s="130" t="s">
        <v>300</v>
      </c>
      <c r="B38" s="2">
        <v>35</v>
      </c>
      <c r="D38" s="130" t="s">
        <v>300</v>
      </c>
      <c r="E38" s="2">
        <v>47.5</v>
      </c>
      <c r="G38" s="130" t="s">
        <v>300</v>
      </c>
      <c r="H38" s="2">
        <v>80</v>
      </c>
      <c r="J38" s="130" t="s">
        <v>300</v>
      </c>
      <c r="K38" s="2">
        <v>80</v>
      </c>
      <c r="M38" t="s">
        <v>116</v>
      </c>
      <c r="T38" s="131" t="s">
        <v>309</v>
      </c>
      <c r="V38" t="s">
        <v>296</v>
      </c>
      <c r="W38" s="2">
        <v>10</v>
      </c>
      <c r="X38"/>
      <c r="Y38" t="s">
        <v>296</v>
      </c>
      <c r="Z38" s="2">
        <v>32.5</v>
      </c>
      <c r="AA38"/>
      <c r="AB38" t="s">
        <v>296</v>
      </c>
      <c r="AC38" s="2">
        <v>65</v>
      </c>
      <c r="AE38" t="s">
        <v>296</v>
      </c>
      <c r="AF38" s="2">
        <v>8.3333333333333304</v>
      </c>
      <c r="AG38"/>
      <c r="AH38" t="s">
        <v>296</v>
      </c>
      <c r="AI38" s="2">
        <v>40</v>
      </c>
      <c r="AK38" t="s">
        <v>296</v>
      </c>
      <c r="AL38" s="2">
        <v>67.5</v>
      </c>
      <c r="AM38"/>
      <c r="AN38" t="s">
        <v>296</v>
      </c>
      <c r="AO38" s="2">
        <v>28.3333333333333</v>
      </c>
      <c r="AP38"/>
      <c r="AQ38" t="s">
        <v>296</v>
      </c>
      <c r="AR38" s="2">
        <v>50</v>
      </c>
      <c r="AS38"/>
      <c r="AT38" t="s">
        <v>296</v>
      </c>
      <c r="AU38" s="2">
        <v>67.5</v>
      </c>
      <c r="AV38"/>
      <c r="AW38" t="s">
        <v>296</v>
      </c>
      <c r="AX38" s="2">
        <v>28.3333333333333</v>
      </c>
      <c r="AY38"/>
      <c r="AZ38" t="s">
        <v>296</v>
      </c>
      <c r="BA38" s="2">
        <v>52.5</v>
      </c>
      <c r="BB38"/>
      <c r="BC38" t="s">
        <v>296</v>
      </c>
      <c r="BD38" s="2">
        <v>67.5</v>
      </c>
      <c r="BF38" s="5" t="s">
        <v>117</v>
      </c>
      <c r="BG38" s="36"/>
      <c r="BH38" s="36"/>
      <c r="BI38" s="36"/>
      <c r="BJ38" s="36"/>
      <c r="BK38" s="36"/>
      <c r="BL38" s="5"/>
    </row>
    <row r="39" spans="1:65">
      <c r="A39" s="130" t="s">
        <v>300</v>
      </c>
      <c r="B39" s="2">
        <v>17.5</v>
      </c>
      <c r="D39" s="130" t="s">
        <v>300</v>
      </c>
      <c r="E39" s="2">
        <v>7.5</v>
      </c>
      <c r="G39" s="130" t="s">
        <v>300</v>
      </c>
      <c r="H39" s="2">
        <v>37.5</v>
      </c>
      <c r="J39" s="130" t="s">
        <v>300</v>
      </c>
      <c r="K39" s="2">
        <v>30</v>
      </c>
      <c r="M39" t="s">
        <v>117</v>
      </c>
      <c r="V39" t="s">
        <v>296</v>
      </c>
      <c r="W39" s="2">
        <v>10</v>
      </c>
      <c r="X39"/>
      <c r="Y39" t="s">
        <v>296</v>
      </c>
      <c r="Z39" s="2">
        <v>65</v>
      </c>
      <c r="AA39"/>
      <c r="AB39" t="s">
        <v>296</v>
      </c>
      <c r="AC39" s="2">
        <v>55</v>
      </c>
      <c r="AE39" t="s">
        <v>296</v>
      </c>
      <c r="AF39" s="2">
        <v>6.6666666666666696</v>
      </c>
      <c r="AG39"/>
      <c r="AH39" t="s">
        <v>296</v>
      </c>
      <c r="AI39" s="2">
        <v>76.6666666666667</v>
      </c>
      <c r="AK39" t="s">
        <v>296</v>
      </c>
      <c r="AL39" s="2">
        <v>60</v>
      </c>
      <c r="AM39"/>
      <c r="AN39" t="s">
        <v>296</v>
      </c>
      <c r="AO39" s="2">
        <v>28.3333333333333</v>
      </c>
      <c r="AP39"/>
      <c r="AQ39" t="s">
        <v>296</v>
      </c>
      <c r="AR39" s="2">
        <v>86.6666666666667</v>
      </c>
      <c r="AS39"/>
      <c r="AT39" t="s">
        <v>296</v>
      </c>
      <c r="AU39" s="2">
        <v>45</v>
      </c>
      <c r="AV39"/>
      <c r="AW39" t="s">
        <v>296</v>
      </c>
      <c r="AX39" s="2">
        <v>25</v>
      </c>
      <c r="AY39"/>
      <c r="AZ39" t="s">
        <v>296</v>
      </c>
      <c r="BA39" s="2">
        <v>85</v>
      </c>
      <c r="BB39"/>
      <c r="BC39" t="s">
        <v>296</v>
      </c>
      <c r="BD39" s="2">
        <v>50</v>
      </c>
      <c r="BF39" s="5" t="s">
        <v>287</v>
      </c>
      <c r="BG39" s="36"/>
      <c r="BH39" s="36"/>
      <c r="BI39" s="36"/>
      <c r="BJ39" s="36"/>
      <c r="BK39" s="36"/>
      <c r="BL39" s="5"/>
    </row>
    <row r="40" spans="1:65">
      <c r="A40" s="130" t="s">
        <v>300</v>
      </c>
      <c r="B40" s="2">
        <v>30</v>
      </c>
      <c r="D40" s="130" t="s">
        <v>300</v>
      </c>
      <c r="E40" s="2">
        <v>27.5</v>
      </c>
      <c r="G40" s="130" t="s">
        <v>300</v>
      </c>
      <c r="H40" s="2">
        <v>62.5</v>
      </c>
      <c r="J40" s="130" t="s">
        <v>300</v>
      </c>
      <c r="K40" s="2">
        <v>47.5</v>
      </c>
      <c r="M40" t="s">
        <v>287</v>
      </c>
      <c r="V40" t="s">
        <v>296</v>
      </c>
      <c r="W40" s="2">
        <v>6.6666666666666696</v>
      </c>
      <c r="X40"/>
      <c r="Y40" t="s">
        <v>297</v>
      </c>
      <c r="Z40" s="2">
        <v>95</v>
      </c>
      <c r="AA40"/>
      <c r="AB40" t="s">
        <v>296</v>
      </c>
      <c r="AC40" s="2">
        <v>15</v>
      </c>
      <c r="AE40" t="s">
        <v>296</v>
      </c>
      <c r="AF40" s="2">
        <v>8.3333333333333304</v>
      </c>
      <c r="AG40"/>
      <c r="AH40" t="s">
        <v>297</v>
      </c>
      <c r="AI40" s="2">
        <v>81.25</v>
      </c>
      <c r="AK40" t="s">
        <v>296</v>
      </c>
      <c r="AL40" s="2">
        <v>15</v>
      </c>
      <c r="AM40"/>
      <c r="AN40" t="s">
        <v>296</v>
      </c>
      <c r="AO40" s="2">
        <v>28.3333333333333</v>
      </c>
      <c r="AP40"/>
      <c r="AQ40" t="s">
        <v>297</v>
      </c>
      <c r="AR40" s="2">
        <v>100</v>
      </c>
      <c r="AS40"/>
      <c r="AT40" t="s">
        <v>296</v>
      </c>
      <c r="AU40" s="2">
        <v>30</v>
      </c>
      <c r="AV40"/>
      <c r="AW40" t="s">
        <v>296</v>
      </c>
      <c r="AX40" s="2">
        <v>26.6666666666667</v>
      </c>
      <c r="AY40"/>
      <c r="AZ40" t="s">
        <v>297</v>
      </c>
      <c r="BA40" s="2">
        <v>100</v>
      </c>
      <c r="BB40"/>
      <c r="BC40" t="s">
        <v>296</v>
      </c>
      <c r="BD40" s="2">
        <v>35</v>
      </c>
      <c r="BF40" s="5"/>
      <c r="BG40" s="36"/>
      <c r="BH40" s="36"/>
      <c r="BI40" s="36"/>
      <c r="BJ40" s="36"/>
      <c r="BK40" s="36"/>
      <c r="BL40" s="5"/>
    </row>
    <row r="41" spans="1:65">
      <c r="A41" s="130" t="s">
        <v>300</v>
      </c>
      <c r="B41" s="2">
        <v>42.5</v>
      </c>
      <c r="D41" s="130" t="s">
        <v>300</v>
      </c>
      <c r="E41" s="2">
        <v>35</v>
      </c>
      <c r="G41" s="130" t="s">
        <v>300</v>
      </c>
      <c r="H41" s="2">
        <v>67.5</v>
      </c>
      <c r="J41" s="130" t="s">
        <v>300</v>
      </c>
      <c r="K41" s="2">
        <v>62.5</v>
      </c>
      <c r="V41" t="s">
        <v>296</v>
      </c>
      <c r="W41" s="2">
        <v>10</v>
      </c>
      <c r="X41"/>
      <c r="Y41" t="s">
        <v>297</v>
      </c>
      <c r="Z41" s="2">
        <v>25</v>
      </c>
      <c r="AA41"/>
      <c r="AB41" t="s">
        <v>296</v>
      </c>
      <c r="AC41" s="2">
        <v>40</v>
      </c>
      <c r="AE41" t="s">
        <v>296</v>
      </c>
      <c r="AF41" s="2">
        <v>10</v>
      </c>
      <c r="AG41"/>
      <c r="AH41" t="s">
        <v>297</v>
      </c>
      <c r="AI41" s="2">
        <v>25</v>
      </c>
      <c r="AK41" t="s">
        <v>296</v>
      </c>
      <c r="AL41" s="2">
        <v>35</v>
      </c>
      <c r="AM41"/>
      <c r="AN41" t="s">
        <v>296</v>
      </c>
      <c r="AO41" s="2">
        <v>26.6666666666667</v>
      </c>
      <c r="AP41"/>
      <c r="AQ41" t="s">
        <v>297</v>
      </c>
      <c r="AR41" s="2">
        <v>55</v>
      </c>
      <c r="AS41"/>
      <c r="AT41" t="s">
        <v>296</v>
      </c>
      <c r="AU41" s="2">
        <v>70</v>
      </c>
      <c r="AV41"/>
      <c r="AW41" t="s">
        <v>296</v>
      </c>
      <c r="AX41" s="2">
        <v>28.3333333333333</v>
      </c>
      <c r="AY41"/>
      <c r="AZ41" t="s">
        <v>297</v>
      </c>
      <c r="BA41" s="2">
        <v>53.75</v>
      </c>
      <c r="BB41"/>
      <c r="BC41" t="s">
        <v>296</v>
      </c>
      <c r="BD41" s="2">
        <v>55</v>
      </c>
      <c r="BF41" s="5" t="s">
        <v>118</v>
      </c>
      <c r="BG41" s="36" t="s">
        <v>119</v>
      </c>
      <c r="BH41" s="36" t="s">
        <v>120</v>
      </c>
      <c r="BI41" s="36" t="s">
        <v>121</v>
      </c>
      <c r="BJ41" s="36" t="s">
        <v>122</v>
      </c>
      <c r="BK41" s="36"/>
      <c r="BL41" s="5"/>
    </row>
    <row r="42" spans="1:65">
      <c r="A42" s="130" t="s">
        <v>301</v>
      </c>
      <c r="B42" s="2">
        <v>53.3333333333333</v>
      </c>
      <c r="D42" s="130" t="s">
        <v>301</v>
      </c>
      <c r="E42" s="2">
        <v>51.6666666666667</v>
      </c>
      <c r="G42" s="130" t="s">
        <v>301</v>
      </c>
      <c r="H42" s="2">
        <v>75</v>
      </c>
      <c r="J42" s="130" t="s">
        <v>301</v>
      </c>
      <c r="K42" s="2">
        <v>81.6666666666667</v>
      </c>
      <c r="M42" t="s">
        <v>118</v>
      </c>
      <c r="N42" s="10" t="s">
        <v>119</v>
      </c>
      <c r="O42" s="10" t="s">
        <v>120</v>
      </c>
      <c r="P42" s="10" t="s">
        <v>121</v>
      </c>
      <c r="Q42" s="10" t="s">
        <v>122</v>
      </c>
      <c r="V42" t="s">
        <v>296</v>
      </c>
      <c r="W42" s="2">
        <v>10</v>
      </c>
      <c r="X42"/>
      <c r="Y42" t="s">
        <v>297</v>
      </c>
      <c r="Z42" s="2">
        <v>35</v>
      </c>
      <c r="AA42"/>
      <c r="AB42" t="s">
        <v>296</v>
      </c>
      <c r="AC42" s="2">
        <v>5</v>
      </c>
      <c r="AE42" t="s">
        <v>296</v>
      </c>
      <c r="AF42" s="2">
        <v>10</v>
      </c>
      <c r="AG42"/>
      <c r="AH42" t="s">
        <v>297</v>
      </c>
      <c r="AI42" s="2">
        <v>45</v>
      </c>
      <c r="AK42" t="s">
        <v>296</v>
      </c>
      <c r="AL42" s="2">
        <v>5</v>
      </c>
      <c r="AM42"/>
      <c r="AN42" t="s">
        <v>296</v>
      </c>
      <c r="AO42" s="2">
        <v>33.3333333333333</v>
      </c>
      <c r="AP42"/>
      <c r="AQ42" t="s">
        <v>297</v>
      </c>
      <c r="AR42" s="2">
        <v>70</v>
      </c>
      <c r="AS42"/>
      <c r="AT42" t="s">
        <v>296</v>
      </c>
      <c r="AU42" s="2">
        <v>30</v>
      </c>
      <c r="AV42"/>
      <c r="AW42" t="s">
        <v>296</v>
      </c>
      <c r="AX42" s="2">
        <v>31.6666666666667</v>
      </c>
      <c r="AY42"/>
      <c r="AZ42" t="s">
        <v>297</v>
      </c>
      <c r="BA42" s="2">
        <v>70</v>
      </c>
      <c r="BB42"/>
      <c r="BC42" t="s">
        <v>296</v>
      </c>
      <c r="BD42" s="2">
        <v>30</v>
      </c>
      <c r="BF42" s="134" t="s">
        <v>359</v>
      </c>
      <c r="BG42" s="135">
        <v>16.146000000000001</v>
      </c>
      <c r="BH42" s="135">
        <v>2.9580000000000002</v>
      </c>
      <c r="BI42" s="135">
        <v>8.9999999999999993E-3</v>
      </c>
      <c r="BJ42" s="135" t="s">
        <v>124</v>
      </c>
      <c r="BK42" s="36"/>
      <c r="BL42" s="5"/>
    </row>
    <row r="43" spans="1:65">
      <c r="A43" s="130" t="s">
        <v>301</v>
      </c>
      <c r="B43" s="2">
        <v>10</v>
      </c>
      <c r="D43" s="130" t="s">
        <v>301</v>
      </c>
      <c r="E43" s="2">
        <v>18.3333333333333</v>
      </c>
      <c r="G43" s="130" t="s">
        <v>301</v>
      </c>
      <c r="H43" s="2">
        <v>28.3333333333333</v>
      </c>
      <c r="J43" s="130" t="s">
        <v>301</v>
      </c>
      <c r="K43" s="2">
        <v>26.6666666666667</v>
      </c>
      <c r="M43" s="134" t="s">
        <v>315</v>
      </c>
      <c r="N43" s="135">
        <v>19.821999999999999</v>
      </c>
      <c r="O43" s="135">
        <v>3.613</v>
      </c>
      <c r="P43" s="135" t="s">
        <v>123</v>
      </c>
      <c r="Q43" s="135" t="s">
        <v>124</v>
      </c>
      <c r="V43" t="s">
        <v>296</v>
      </c>
      <c r="W43" s="2">
        <v>13.3333333333333</v>
      </c>
      <c r="X43"/>
      <c r="Y43" t="s">
        <v>297</v>
      </c>
      <c r="Z43" s="2">
        <v>83.3333333333333</v>
      </c>
      <c r="AA43"/>
      <c r="AB43" t="s">
        <v>296</v>
      </c>
      <c r="AC43" s="2">
        <v>10</v>
      </c>
      <c r="AE43" t="s">
        <v>296</v>
      </c>
      <c r="AF43" s="2">
        <v>11.6666666666667</v>
      </c>
      <c r="AG43"/>
      <c r="AH43" t="s">
        <v>297</v>
      </c>
      <c r="AI43" s="2">
        <v>90</v>
      </c>
      <c r="AK43" t="s">
        <v>296</v>
      </c>
      <c r="AL43" s="2">
        <v>10</v>
      </c>
      <c r="AM43"/>
      <c r="AN43" t="s">
        <v>296</v>
      </c>
      <c r="AO43" s="2">
        <v>28.3333333333333</v>
      </c>
      <c r="AP43"/>
      <c r="AQ43" t="s">
        <v>297</v>
      </c>
      <c r="AR43" s="2">
        <v>91.6666666666667</v>
      </c>
      <c r="AS43"/>
      <c r="AT43" t="s">
        <v>296</v>
      </c>
      <c r="AU43" s="2">
        <v>30</v>
      </c>
      <c r="AV43"/>
      <c r="AW43" t="s">
        <v>296</v>
      </c>
      <c r="AX43" s="2">
        <v>23.3333333333333</v>
      </c>
      <c r="AY43"/>
      <c r="AZ43" t="s">
        <v>297</v>
      </c>
      <c r="BA43" s="2">
        <v>100</v>
      </c>
      <c r="BB43"/>
      <c r="BC43" t="s">
        <v>296</v>
      </c>
      <c r="BD43" s="2">
        <v>25</v>
      </c>
      <c r="BF43" s="5" t="s">
        <v>354</v>
      </c>
      <c r="BG43" s="36">
        <v>7.2290000000000001</v>
      </c>
      <c r="BH43" s="36">
        <v>1.3240000000000001</v>
      </c>
      <c r="BI43" s="36">
        <v>0.55600000000000005</v>
      </c>
      <c r="BJ43" s="36" t="s">
        <v>130</v>
      </c>
      <c r="BK43" s="36"/>
      <c r="BL43" s="5"/>
    </row>
    <row r="44" spans="1:65">
      <c r="A44" s="130" t="s">
        <v>301</v>
      </c>
      <c r="B44" s="2">
        <v>20</v>
      </c>
      <c r="D44" s="130" t="s">
        <v>301</v>
      </c>
      <c r="E44" s="2">
        <v>30</v>
      </c>
      <c r="G44" s="130" t="s">
        <v>301</v>
      </c>
      <c r="H44" s="2">
        <v>35</v>
      </c>
      <c r="J44" s="130" t="s">
        <v>301</v>
      </c>
      <c r="K44" s="2">
        <v>42.5</v>
      </c>
      <c r="M44" s="4" t="s">
        <v>316</v>
      </c>
      <c r="N44" s="51">
        <v>2.5720000000000001</v>
      </c>
      <c r="O44" s="51">
        <v>0.46899999999999997</v>
      </c>
      <c r="P44" s="51">
        <v>1</v>
      </c>
      <c r="Q44" s="51" t="s">
        <v>130</v>
      </c>
      <c r="V44" t="s">
        <v>297</v>
      </c>
      <c r="W44" s="2">
        <v>23.75</v>
      </c>
      <c r="X44"/>
      <c r="Y44" t="s">
        <v>297</v>
      </c>
      <c r="Z44" s="2">
        <v>61.6666666666667</v>
      </c>
      <c r="AA44"/>
      <c r="AB44" t="s">
        <v>297</v>
      </c>
      <c r="AC44" s="2">
        <v>45</v>
      </c>
      <c r="AE44" t="s">
        <v>297</v>
      </c>
      <c r="AF44" s="2">
        <v>22.5</v>
      </c>
      <c r="AG44"/>
      <c r="AH44" t="s">
        <v>297</v>
      </c>
      <c r="AI44" s="2">
        <v>53.3333333333333</v>
      </c>
      <c r="AK44" t="s">
        <v>297</v>
      </c>
      <c r="AL44" s="2">
        <v>41.6666666666667</v>
      </c>
      <c r="AM44"/>
      <c r="AN44" t="s">
        <v>297</v>
      </c>
      <c r="AO44" s="2">
        <v>40</v>
      </c>
      <c r="AP44"/>
      <c r="AQ44" t="s">
        <v>297</v>
      </c>
      <c r="AR44" s="2">
        <v>75</v>
      </c>
      <c r="AS44"/>
      <c r="AT44" t="s">
        <v>297</v>
      </c>
      <c r="AU44" s="2">
        <v>65</v>
      </c>
      <c r="AV44"/>
      <c r="AW44" t="s">
        <v>297</v>
      </c>
      <c r="AX44" s="2">
        <v>42.5</v>
      </c>
      <c r="AY44"/>
      <c r="AZ44" t="s">
        <v>297</v>
      </c>
      <c r="BA44" s="2">
        <v>76.6666666666667</v>
      </c>
      <c r="BB44"/>
      <c r="BC44" t="s">
        <v>297</v>
      </c>
      <c r="BD44" s="2">
        <v>63.3333333333333</v>
      </c>
      <c r="BF44" s="134" t="s">
        <v>360</v>
      </c>
      <c r="BG44" s="135">
        <v>8.9169999999999998</v>
      </c>
      <c r="BH44" s="135">
        <v>2.0819999999999999</v>
      </c>
      <c r="BI44" s="135">
        <v>0.112</v>
      </c>
      <c r="BJ44" s="135" t="s">
        <v>130</v>
      </c>
      <c r="BK44" s="36"/>
      <c r="BL44" s="5"/>
    </row>
    <row r="45" spans="1:65">
      <c r="A45" s="130" t="s">
        <v>301</v>
      </c>
      <c r="B45" s="2">
        <v>50</v>
      </c>
      <c r="D45" s="130" t="s">
        <v>301</v>
      </c>
      <c r="E45" s="2">
        <v>47.5</v>
      </c>
      <c r="G45" s="130" t="s">
        <v>301</v>
      </c>
      <c r="H45" s="2">
        <v>87.5</v>
      </c>
      <c r="J45" s="130" t="s">
        <v>301</v>
      </c>
      <c r="K45" s="2">
        <v>85</v>
      </c>
      <c r="M45" s="134" t="s">
        <v>317</v>
      </c>
      <c r="N45" s="135">
        <v>17.25</v>
      </c>
      <c r="O45" s="135">
        <v>3.23</v>
      </c>
      <c r="P45" s="135">
        <v>4.0000000000000001E-3</v>
      </c>
      <c r="Q45" s="135" t="s">
        <v>124</v>
      </c>
      <c r="V45" t="s">
        <v>297</v>
      </c>
      <c r="W45" s="2">
        <v>10</v>
      </c>
      <c r="X45"/>
      <c r="Y45" t="s">
        <v>297</v>
      </c>
      <c r="Z45" s="2">
        <v>82.5</v>
      </c>
      <c r="AA45"/>
      <c r="AB45" t="s">
        <v>297</v>
      </c>
      <c r="AC45" s="2">
        <v>65</v>
      </c>
      <c r="AE45" t="s">
        <v>297</v>
      </c>
      <c r="AF45" s="2">
        <v>11.25</v>
      </c>
      <c r="AG45"/>
      <c r="AH45" t="s">
        <v>297</v>
      </c>
      <c r="AI45" s="2">
        <v>73.75</v>
      </c>
      <c r="AK45" t="s">
        <v>297</v>
      </c>
      <c r="AL45" s="2">
        <v>62.5</v>
      </c>
      <c r="AM45"/>
      <c r="AN45" t="s">
        <v>297</v>
      </c>
      <c r="AO45" s="2">
        <v>30</v>
      </c>
      <c r="AP45"/>
      <c r="AQ45" t="s">
        <v>297</v>
      </c>
      <c r="AR45" s="2">
        <v>100</v>
      </c>
      <c r="AS45"/>
      <c r="AT45" t="s">
        <v>297</v>
      </c>
      <c r="AU45" s="2">
        <v>80</v>
      </c>
      <c r="AV45"/>
      <c r="AW45" t="s">
        <v>297</v>
      </c>
      <c r="AX45" s="2">
        <v>32.5</v>
      </c>
      <c r="AY45"/>
      <c r="AZ45" t="s">
        <v>297</v>
      </c>
      <c r="BA45" s="2">
        <v>100</v>
      </c>
      <c r="BB45"/>
      <c r="BC45" t="s">
        <v>297</v>
      </c>
      <c r="BD45" s="2">
        <v>77.5</v>
      </c>
      <c r="BF45" s="5"/>
      <c r="BG45" s="36"/>
      <c r="BH45" s="36"/>
      <c r="BI45" s="36"/>
      <c r="BJ45" s="36"/>
      <c r="BK45" s="36"/>
      <c r="BL45" s="5"/>
    </row>
    <row r="46" spans="1:65">
      <c r="A46" s="130" t="s">
        <v>301</v>
      </c>
      <c r="B46" s="2">
        <v>32.5</v>
      </c>
      <c r="D46" s="130" t="s">
        <v>301</v>
      </c>
      <c r="E46" s="2">
        <v>27.5</v>
      </c>
      <c r="G46" s="130" t="s">
        <v>301</v>
      </c>
      <c r="H46" s="2">
        <v>22.5</v>
      </c>
      <c r="J46" s="130" t="s">
        <v>301</v>
      </c>
      <c r="K46" s="2">
        <v>30</v>
      </c>
      <c r="M46" s="5"/>
      <c r="N46" s="36"/>
      <c r="O46" s="36"/>
      <c r="P46" s="36"/>
      <c r="Q46" s="36"/>
      <c r="V46" t="s">
        <v>297</v>
      </c>
      <c r="W46" s="2">
        <v>13.3333333333333</v>
      </c>
      <c r="X46"/>
      <c r="Y46" t="s">
        <v>297</v>
      </c>
      <c r="Z46" s="2">
        <v>47.5</v>
      </c>
      <c r="AA46"/>
      <c r="AB46" t="s">
        <v>297</v>
      </c>
      <c r="AC46" s="2">
        <v>60</v>
      </c>
      <c r="AE46" t="s">
        <v>297</v>
      </c>
      <c r="AF46" s="2">
        <v>12.5</v>
      </c>
      <c r="AG46"/>
      <c r="AH46" t="s">
        <v>297</v>
      </c>
      <c r="AI46" s="2">
        <v>60</v>
      </c>
      <c r="AK46" t="s">
        <v>297</v>
      </c>
      <c r="AL46" s="2">
        <v>55</v>
      </c>
      <c r="AM46"/>
      <c r="AN46" t="s">
        <v>297</v>
      </c>
      <c r="AO46" s="2">
        <v>38.3333333333333</v>
      </c>
      <c r="AP46"/>
      <c r="AQ46" t="s">
        <v>297</v>
      </c>
      <c r="AR46" s="2">
        <v>75</v>
      </c>
      <c r="AS46"/>
      <c r="AT46" t="s">
        <v>297</v>
      </c>
      <c r="AU46" s="2">
        <v>55</v>
      </c>
      <c r="AV46"/>
      <c r="AW46" t="s">
        <v>297</v>
      </c>
      <c r="AX46" s="2">
        <v>32.5</v>
      </c>
      <c r="AY46"/>
      <c r="AZ46" t="s">
        <v>297</v>
      </c>
      <c r="BA46" s="2">
        <v>82.5</v>
      </c>
      <c r="BB46"/>
      <c r="BC46" t="s">
        <v>297</v>
      </c>
      <c r="BD46" s="2">
        <v>57.5</v>
      </c>
      <c r="BF46" s="5" t="s">
        <v>125</v>
      </c>
      <c r="BG46" s="36"/>
      <c r="BH46" s="36"/>
      <c r="BI46" s="36"/>
      <c r="BJ46" s="36"/>
      <c r="BK46" s="36"/>
      <c r="BL46" s="5"/>
    </row>
    <row r="47" spans="1:65">
      <c r="A47" s="130" t="s">
        <v>301</v>
      </c>
      <c r="B47" s="2">
        <v>20</v>
      </c>
      <c r="D47" s="130" t="s">
        <v>301</v>
      </c>
      <c r="E47" s="2">
        <v>7.5</v>
      </c>
      <c r="G47" s="130" t="s">
        <v>301</v>
      </c>
      <c r="H47" s="2">
        <v>27.5</v>
      </c>
      <c r="J47" s="130" t="s">
        <v>301</v>
      </c>
      <c r="K47" s="2">
        <v>25</v>
      </c>
      <c r="M47" t="s">
        <v>125</v>
      </c>
      <c r="V47" t="s">
        <v>297</v>
      </c>
      <c r="W47" s="2">
        <v>11.6666666666667</v>
      </c>
      <c r="X47"/>
      <c r="Y47" t="s">
        <v>297</v>
      </c>
      <c r="Z47" s="2">
        <v>90</v>
      </c>
      <c r="AA47"/>
      <c r="AB47" t="s">
        <v>297</v>
      </c>
      <c r="AC47" s="2">
        <v>100</v>
      </c>
      <c r="AE47" t="s">
        <v>297</v>
      </c>
      <c r="AF47" s="2">
        <v>11.6666666666667</v>
      </c>
      <c r="AG47"/>
      <c r="AH47" t="s">
        <v>297</v>
      </c>
      <c r="AI47" s="2">
        <v>90</v>
      </c>
      <c r="AK47" t="s">
        <v>297</v>
      </c>
      <c r="AL47" s="2">
        <v>82.5</v>
      </c>
      <c r="AM47"/>
      <c r="AN47" t="s">
        <v>297</v>
      </c>
      <c r="AO47" s="2">
        <v>32.5</v>
      </c>
      <c r="AP47"/>
      <c r="AQ47" t="s">
        <v>297</v>
      </c>
      <c r="AR47" s="2">
        <v>100</v>
      </c>
      <c r="AS47"/>
      <c r="AT47" t="s">
        <v>297</v>
      </c>
      <c r="AU47" s="2">
        <v>77.5</v>
      </c>
      <c r="AV47"/>
      <c r="AW47" t="s">
        <v>297</v>
      </c>
      <c r="AX47" s="2">
        <v>28.3333333333333</v>
      </c>
      <c r="AY47"/>
      <c r="AZ47" t="s">
        <v>297</v>
      </c>
      <c r="BA47" s="2">
        <v>95</v>
      </c>
      <c r="BB47"/>
      <c r="BC47" t="s">
        <v>297</v>
      </c>
      <c r="BD47" s="2">
        <v>80</v>
      </c>
      <c r="BF47" s="5"/>
      <c r="BG47" s="36"/>
      <c r="BH47" s="36"/>
      <c r="BI47" s="36"/>
      <c r="BJ47" s="36"/>
      <c r="BK47" s="36"/>
      <c r="BL47" s="5"/>
    </row>
    <row r="48" spans="1:65">
      <c r="A48" s="130" t="s">
        <v>301</v>
      </c>
      <c r="B48" s="2">
        <v>10</v>
      </c>
      <c r="D48" s="130" t="s">
        <v>301</v>
      </c>
      <c r="E48" s="2">
        <v>10</v>
      </c>
      <c r="G48" s="130" t="s">
        <v>301</v>
      </c>
      <c r="H48" s="2">
        <v>25</v>
      </c>
      <c r="J48" s="130" t="s">
        <v>301</v>
      </c>
      <c r="K48" s="2">
        <v>15</v>
      </c>
      <c r="V48" t="s">
        <v>297</v>
      </c>
      <c r="W48" s="2">
        <v>12.5</v>
      </c>
      <c r="AA48"/>
      <c r="AB48" t="s">
        <v>297</v>
      </c>
      <c r="AC48" s="2">
        <v>63.75</v>
      </c>
      <c r="AE48" t="s">
        <v>297</v>
      </c>
      <c r="AF48" s="2">
        <v>10</v>
      </c>
      <c r="AG48"/>
      <c r="AK48" t="s">
        <v>297</v>
      </c>
      <c r="AL48" s="2">
        <v>100</v>
      </c>
      <c r="AM48"/>
      <c r="AN48" t="s">
        <v>297</v>
      </c>
      <c r="AO48" s="2">
        <v>43.3333333333333</v>
      </c>
      <c r="AS48"/>
      <c r="AT48" t="s">
        <v>297</v>
      </c>
      <c r="AU48" s="2">
        <v>100</v>
      </c>
      <c r="AV48"/>
      <c r="AW48" t="s">
        <v>297</v>
      </c>
      <c r="AX48" s="2">
        <v>35</v>
      </c>
      <c r="BB48"/>
      <c r="BC48" t="s">
        <v>297</v>
      </c>
      <c r="BD48" s="2">
        <v>100</v>
      </c>
      <c r="BF48" s="182" t="s">
        <v>362</v>
      </c>
      <c r="BG48" s="183"/>
      <c r="BH48" s="183"/>
      <c r="BI48" s="183"/>
      <c r="BJ48" s="183"/>
      <c r="BK48" s="183"/>
      <c r="BL48" s="184"/>
    </row>
    <row r="49" spans="1:65">
      <c r="A49" s="130" t="s">
        <v>301</v>
      </c>
      <c r="B49" s="2">
        <v>10</v>
      </c>
      <c r="D49" s="130" t="s">
        <v>301</v>
      </c>
      <c r="E49" s="2">
        <v>15</v>
      </c>
      <c r="G49" s="130" t="s">
        <v>301</v>
      </c>
      <c r="H49" s="2">
        <v>45</v>
      </c>
      <c r="J49" s="130" t="s">
        <v>301</v>
      </c>
      <c r="K49" s="2">
        <v>35</v>
      </c>
      <c r="M49" s="182" t="s">
        <v>328</v>
      </c>
      <c r="N49" s="183"/>
      <c r="O49" s="183"/>
      <c r="P49" s="183"/>
      <c r="Q49" s="183"/>
      <c r="R49" s="183"/>
      <c r="S49" s="184"/>
      <c r="V49" t="s">
        <v>297</v>
      </c>
      <c r="W49" s="2">
        <v>19.1666666666667</v>
      </c>
      <c r="AA49"/>
      <c r="AB49" t="s">
        <v>297</v>
      </c>
      <c r="AC49" s="2">
        <v>100</v>
      </c>
      <c r="AE49" t="s">
        <v>297</v>
      </c>
      <c r="AF49" s="2">
        <v>18.3333333333333</v>
      </c>
      <c r="AG49"/>
      <c r="AK49" t="s">
        <v>297</v>
      </c>
      <c r="AL49" s="2">
        <v>85</v>
      </c>
      <c r="AM49"/>
      <c r="AN49" t="s">
        <v>297</v>
      </c>
      <c r="AO49" s="2">
        <v>54.1666666666667</v>
      </c>
      <c r="AS49"/>
      <c r="AT49" t="s">
        <v>297</v>
      </c>
      <c r="AU49" s="2">
        <v>80</v>
      </c>
      <c r="AV49"/>
      <c r="AW49" t="s">
        <v>297</v>
      </c>
      <c r="AX49" s="2">
        <v>41.6666666666667</v>
      </c>
      <c r="BB49"/>
      <c r="BC49" t="s">
        <v>297</v>
      </c>
      <c r="BD49" s="2">
        <v>83.3333333333333</v>
      </c>
      <c r="BF49" t="s">
        <v>105</v>
      </c>
      <c r="BG49" t="s">
        <v>419</v>
      </c>
      <c r="BH49"/>
      <c r="BI49"/>
      <c r="BJ49"/>
      <c r="BK49"/>
    </row>
    <row r="50" spans="1:65">
      <c r="A50" s="130" t="s">
        <v>301</v>
      </c>
      <c r="B50" s="2">
        <v>40</v>
      </c>
      <c r="D50" s="130" t="s">
        <v>301</v>
      </c>
      <c r="E50" s="2">
        <v>40</v>
      </c>
      <c r="G50" s="130" t="s">
        <v>301</v>
      </c>
      <c r="H50" s="2">
        <v>40</v>
      </c>
      <c r="J50" s="130" t="s">
        <v>301</v>
      </c>
      <c r="K50" s="2">
        <v>45</v>
      </c>
      <c r="M50" s="5" t="s">
        <v>110</v>
      </c>
      <c r="N50" s="36" t="s">
        <v>335</v>
      </c>
      <c r="O50" s="36"/>
      <c r="P50" s="36"/>
      <c r="Q50" s="36"/>
      <c r="R50" s="36"/>
      <c r="S50" s="5"/>
      <c r="V50" t="s">
        <v>297</v>
      </c>
      <c r="W50" s="2">
        <v>15.8333333333333</v>
      </c>
      <c r="AA50"/>
      <c r="AB50" t="s">
        <v>297</v>
      </c>
      <c r="AC50" s="2">
        <v>73.3333333333333</v>
      </c>
      <c r="AE50" t="s">
        <v>297</v>
      </c>
      <c r="AF50" s="2">
        <v>11.6666666666667</v>
      </c>
      <c r="AG50"/>
      <c r="AK50" t="s">
        <v>297</v>
      </c>
      <c r="AL50" s="2">
        <v>90</v>
      </c>
      <c r="AM50"/>
      <c r="AN50" t="s">
        <v>297</v>
      </c>
      <c r="AO50" s="2">
        <v>36.6666666666667</v>
      </c>
      <c r="AS50"/>
      <c r="AT50" t="s">
        <v>297</v>
      </c>
      <c r="AU50" s="2">
        <v>80</v>
      </c>
      <c r="AV50"/>
      <c r="AW50" t="s">
        <v>297</v>
      </c>
      <c r="AX50" s="2">
        <v>30.8333333333333</v>
      </c>
      <c r="BB50"/>
      <c r="BC50" t="s">
        <v>297</v>
      </c>
      <c r="BD50" s="2">
        <v>80</v>
      </c>
      <c r="BF50" t="s">
        <v>348</v>
      </c>
      <c r="BG50"/>
      <c r="BH50"/>
      <c r="BI50"/>
      <c r="BJ50"/>
      <c r="BK50"/>
    </row>
    <row r="51" spans="1:65">
      <c r="A51" s="130" t="s">
        <v>301</v>
      </c>
      <c r="B51" s="2">
        <v>25</v>
      </c>
      <c r="D51" s="130" t="s">
        <v>301</v>
      </c>
      <c r="E51" s="2">
        <v>27.5</v>
      </c>
      <c r="G51" s="130" t="s">
        <v>301</v>
      </c>
      <c r="H51" s="2">
        <v>55</v>
      </c>
      <c r="J51" s="130" t="s">
        <v>301</v>
      </c>
      <c r="K51" s="2">
        <v>50</v>
      </c>
      <c r="M51" s="5" t="s">
        <v>323</v>
      </c>
      <c r="N51" s="36"/>
      <c r="O51" s="36"/>
      <c r="P51" s="36"/>
      <c r="Q51" s="36"/>
      <c r="R51" s="36"/>
      <c r="S51" s="5"/>
      <c r="V51" t="s">
        <v>297</v>
      </c>
      <c r="W51" s="2">
        <v>10</v>
      </c>
      <c r="AA51"/>
      <c r="AB51" t="s">
        <v>297</v>
      </c>
      <c r="AC51" s="2">
        <v>65</v>
      </c>
      <c r="AE51" t="s">
        <v>297</v>
      </c>
      <c r="AF51" s="2">
        <v>9.1666666666666696</v>
      </c>
      <c r="AG51"/>
      <c r="AK51" t="s">
        <v>297</v>
      </c>
      <c r="AL51" s="2">
        <v>60</v>
      </c>
      <c r="AM51"/>
      <c r="AN51" t="s">
        <v>297</v>
      </c>
      <c r="AO51" s="2">
        <v>32.5</v>
      </c>
      <c r="AS51"/>
      <c r="AT51" t="s">
        <v>297</v>
      </c>
      <c r="AU51" s="2">
        <v>80</v>
      </c>
      <c r="AV51"/>
      <c r="AW51" t="s">
        <v>297</v>
      </c>
      <c r="AX51" s="2">
        <v>29.1666666666667</v>
      </c>
      <c r="BB51"/>
      <c r="BC51" t="s">
        <v>297</v>
      </c>
      <c r="BD51" s="2">
        <v>75</v>
      </c>
      <c r="BF51" t="s">
        <v>365</v>
      </c>
      <c r="BH51"/>
      <c r="BI51"/>
      <c r="BJ51"/>
      <c r="BK51"/>
    </row>
    <row r="52" spans="1:65">
      <c r="A52" s="130" t="s">
        <v>301</v>
      </c>
      <c r="B52" s="2">
        <v>35</v>
      </c>
      <c r="D52" s="130" t="s">
        <v>301</v>
      </c>
      <c r="E52" s="2">
        <v>52.5</v>
      </c>
      <c r="G52" s="130" t="s">
        <v>301</v>
      </c>
      <c r="H52" s="2">
        <v>82.5</v>
      </c>
      <c r="J52" s="130" t="s">
        <v>301</v>
      </c>
      <c r="K52" s="2">
        <v>77.5</v>
      </c>
      <c r="M52" s="5" t="s">
        <v>329</v>
      </c>
      <c r="N52" s="36"/>
      <c r="O52" s="36"/>
      <c r="P52" s="36"/>
      <c r="Q52" s="36"/>
      <c r="R52" s="36"/>
      <c r="S52" s="5"/>
      <c r="V52" t="s">
        <v>297</v>
      </c>
      <c r="W52" s="2">
        <v>14.1666666666667</v>
      </c>
      <c r="AA52"/>
      <c r="AB52" t="s">
        <v>297</v>
      </c>
      <c r="AC52" s="2">
        <v>40</v>
      </c>
      <c r="AE52" t="s">
        <v>297</v>
      </c>
      <c r="AF52" s="2">
        <v>8.3333333333333304</v>
      </c>
      <c r="AG52"/>
      <c r="AK52" t="s">
        <v>297</v>
      </c>
      <c r="AL52" s="2">
        <v>100</v>
      </c>
      <c r="AM52"/>
      <c r="AN52" t="s">
        <v>297</v>
      </c>
      <c r="AO52" s="2">
        <v>35.8333333333333</v>
      </c>
      <c r="AS52"/>
      <c r="AT52" t="s">
        <v>297</v>
      </c>
      <c r="AU52" s="2">
        <v>100</v>
      </c>
      <c r="AV52"/>
      <c r="AW52" t="s">
        <v>297</v>
      </c>
      <c r="AX52" s="2">
        <v>30.8333333333333</v>
      </c>
      <c r="BB52"/>
      <c r="BC52" t="s">
        <v>297</v>
      </c>
      <c r="BD52" s="2">
        <v>100</v>
      </c>
      <c r="BF52" t="s">
        <v>106</v>
      </c>
      <c r="BG52" s="10" t="s">
        <v>68</v>
      </c>
      <c r="BH52" t="s">
        <v>366</v>
      </c>
      <c r="BI52"/>
      <c r="BJ52"/>
      <c r="BK52"/>
    </row>
    <row r="53" spans="1:65">
      <c r="A53" s="130" t="s">
        <v>301</v>
      </c>
      <c r="B53" s="2">
        <v>47.5</v>
      </c>
      <c r="D53" s="130" t="s">
        <v>301</v>
      </c>
      <c r="E53" s="2">
        <v>45</v>
      </c>
      <c r="G53" s="130" t="s">
        <v>301</v>
      </c>
      <c r="H53" s="2">
        <v>67.5</v>
      </c>
      <c r="J53" s="130" t="s">
        <v>301</v>
      </c>
      <c r="K53" s="2">
        <v>67.5</v>
      </c>
      <c r="M53" s="5" t="s">
        <v>106</v>
      </c>
      <c r="N53" s="36" t="s">
        <v>68</v>
      </c>
      <c r="O53" s="36" t="s">
        <v>128</v>
      </c>
      <c r="P53" s="36"/>
      <c r="Q53" s="36"/>
      <c r="R53" s="36"/>
      <c r="S53" s="5"/>
      <c r="V53" t="s">
        <v>297</v>
      </c>
      <c r="W53" s="2">
        <v>20</v>
      </c>
      <c r="AA53"/>
      <c r="AB53" t="s">
        <v>297</v>
      </c>
      <c r="AC53" s="2">
        <v>90</v>
      </c>
      <c r="AE53" t="s">
        <v>297</v>
      </c>
      <c r="AF53" s="2">
        <v>13.3333333333333</v>
      </c>
      <c r="AG53"/>
      <c r="AK53" t="s">
        <v>297</v>
      </c>
      <c r="AL53" s="2">
        <v>15</v>
      </c>
      <c r="AM53"/>
      <c r="AN53" t="s">
        <v>297</v>
      </c>
      <c r="AO53" s="2">
        <v>41.6666666666667</v>
      </c>
      <c r="AS53"/>
      <c r="AT53" t="s">
        <v>297</v>
      </c>
      <c r="AU53" s="2">
        <v>35</v>
      </c>
      <c r="AV53"/>
      <c r="AW53" t="s">
        <v>297</v>
      </c>
      <c r="AX53" s="2">
        <v>33.3333333333333</v>
      </c>
      <c r="BB53"/>
      <c r="BC53" t="s">
        <v>297</v>
      </c>
      <c r="BD53" s="2">
        <v>40</v>
      </c>
      <c r="BF53" t="s">
        <v>108</v>
      </c>
      <c r="BG53" s="10" t="s">
        <v>68</v>
      </c>
      <c r="BH53" t="s">
        <v>367</v>
      </c>
      <c r="BI53"/>
      <c r="BJ53"/>
      <c r="BK53"/>
    </row>
    <row r="54" spans="1:65">
      <c r="A54" s="130" t="s">
        <v>301</v>
      </c>
      <c r="B54" s="2">
        <v>40</v>
      </c>
      <c r="D54" s="130" t="s">
        <v>301</v>
      </c>
      <c r="E54" s="2">
        <v>45</v>
      </c>
      <c r="G54" s="130" t="s">
        <v>301</v>
      </c>
      <c r="H54" s="2">
        <v>55</v>
      </c>
      <c r="J54" s="130" t="s">
        <v>301</v>
      </c>
      <c r="K54" s="2">
        <v>55</v>
      </c>
      <c r="M54" s="5" t="s">
        <v>108</v>
      </c>
      <c r="N54" s="36" t="s">
        <v>70</v>
      </c>
      <c r="O54" s="36" t="s">
        <v>109</v>
      </c>
      <c r="P54" s="36"/>
      <c r="Q54" s="36"/>
      <c r="R54" s="36"/>
      <c r="S54" s="5"/>
      <c r="W54" s="2"/>
      <c r="AA54"/>
      <c r="AB54" t="s">
        <v>297</v>
      </c>
      <c r="AC54" s="2">
        <v>10</v>
      </c>
      <c r="AE54"/>
      <c r="AG54"/>
      <c r="AK54"/>
      <c r="AL54"/>
      <c r="BG54"/>
      <c r="BH54"/>
      <c r="BI54"/>
      <c r="BJ54"/>
      <c r="BK54"/>
    </row>
    <row r="55" spans="1:65">
      <c r="A55" s="130" t="s">
        <v>301</v>
      </c>
      <c r="B55" s="2">
        <v>45</v>
      </c>
      <c r="D55" s="130" t="s">
        <v>301</v>
      </c>
      <c r="E55" s="2">
        <v>35</v>
      </c>
      <c r="G55" s="130" t="s">
        <v>301</v>
      </c>
      <c r="H55" s="2">
        <v>60</v>
      </c>
      <c r="J55" s="130" t="s">
        <v>301</v>
      </c>
      <c r="K55" s="2">
        <v>40</v>
      </c>
      <c r="M55" s="5"/>
      <c r="N55" s="36"/>
      <c r="O55" s="36"/>
      <c r="P55" s="36"/>
      <c r="Q55" s="147"/>
      <c r="R55" s="147"/>
      <c r="S55" s="5"/>
      <c r="W55" s="2"/>
      <c r="AE55"/>
      <c r="AG55"/>
      <c r="BF55" t="s">
        <v>135</v>
      </c>
      <c r="BG55" s="10" t="s">
        <v>112</v>
      </c>
      <c r="BH55" s="10" t="s">
        <v>113</v>
      </c>
      <c r="BI55" s="10" t="s">
        <v>136</v>
      </c>
      <c r="BJ55" s="10" t="s">
        <v>137</v>
      </c>
      <c r="BK55" s="10" t="s">
        <v>138</v>
      </c>
      <c r="BL55" s="10"/>
      <c r="BM55" s="10"/>
    </row>
    <row r="56" spans="1:65">
      <c r="A56" s="130" t="s">
        <v>301</v>
      </c>
      <c r="B56" s="2">
        <v>35</v>
      </c>
      <c r="D56" s="130" t="s">
        <v>301</v>
      </c>
      <c r="E56" s="2">
        <v>35</v>
      </c>
      <c r="G56" s="130" t="s">
        <v>301</v>
      </c>
      <c r="H56" s="2">
        <v>55</v>
      </c>
      <c r="J56" s="130" t="s">
        <v>301</v>
      </c>
      <c r="K56" s="2">
        <v>50</v>
      </c>
      <c r="M56" s="5" t="s">
        <v>111</v>
      </c>
      <c r="N56" s="36" t="s">
        <v>112</v>
      </c>
      <c r="O56" s="36" t="s">
        <v>113</v>
      </c>
      <c r="P56" s="36" t="s">
        <v>114</v>
      </c>
      <c r="Q56" s="147">
        <v>0.25</v>
      </c>
      <c r="R56" s="147">
        <v>0.75</v>
      </c>
      <c r="S56" s="5"/>
      <c r="W56" s="2"/>
      <c r="AE56"/>
      <c r="AG56"/>
      <c r="BF56" t="s">
        <v>295</v>
      </c>
      <c r="BG56" s="10">
        <v>20</v>
      </c>
      <c r="BH56" s="10">
        <v>0</v>
      </c>
      <c r="BI56" s="10">
        <v>28.292000000000002</v>
      </c>
      <c r="BJ56" s="10">
        <v>16.108000000000001</v>
      </c>
      <c r="BK56" s="10">
        <v>3.6019999999999999</v>
      </c>
      <c r="BL56" s="10"/>
      <c r="BM56" s="10"/>
    </row>
    <row r="57" spans="1:65">
      <c r="A57" s="130" t="s">
        <v>301</v>
      </c>
      <c r="B57" s="2">
        <v>47.5</v>
      </c>
      <c r="D57" s="130" t="s">
        <v>301</v>
      </c>
      <c r="E57" s="2">
        <v>37.5</v>
      </c>
      <c r="G57" s="130" t="s">
        <v>301</v>
      </c>
      <c r="H57" s="2">
        <v>50</v>
      </c>
      <c r="J57" s="130" t="s">
        <v>301</v>
      </c>
      <c r="K57" s="2">
        <v>50</v>
      </c>
      <c r="M57" s="5" t="s">
        <v>290</v>
      </c>
      <c r="N57" s="36">
        <v>20</v>
      </c>
      <c r="O57" s="36">
        <v>0</v>
      </c>
      <c r="P57" s="36">
        <v>32.5</v>
      </c>
      <c r="Q57" s="36">
        <v>30</v>
      </c>
      <c r="R57" s="36">
        <v>35</v>
      </c>
      <c r="S57" s="5"/>
      <c r="W57" s="2"/>
      <c r="AE57"/>
      <c r="AG57"/>
      <c r="BF57" t="s">
        <v>296</v>
      </c>
      <c r="BG57" s="10">
        <v>20</v>
      </c>
      <c r="BH57" s="10">
        <v>0</v>
      </c>
      <c r="BI57" s="10">
        <v>48.417000000000002</v>
      </c>
      <c r="BJ57" s="10">
        <v>29.366</v>
      </c>
      <c r="BK57" s="10">
        <v>6.5659999999999998</v>
      </c>
      <c r="BL57" s="10"/>
      <c r="BM57" s="2"/>
    </row>
    <row r="58" spans="1:65">
      <c r="A58" s="130" t="s">
        <v>301</v>
      </c>
      <c r="B58" s="2">
        <v>20</v>
      </c>
      <c r="D58" s="130" t="s">
        <v>301</v>
      </c>
      <c r="E58" s="2">
        <v>22.5</v>
      </c>
      <c r="G58" s="130" t="s">
        <v>301</v>
      </c>
      <c r="H58" s="2">
        <v>47.5</v>
      </c>
      <c r="J58" s="130" t="s">
        <v>301</v>
      </c>
      <c r="K58" s="2">
        <v>42.5</v>
      </c>
      <c r="M58" s="5" t="s">
        <v>300</v>
      </c>
      <c r="N58" s="36">
        <v>18</v>
      </c>
      <c r="O58" s="36">
        <v>0</v>
      </c>
      <c r="P58" s="36">
        <v>55.832999999999998</v>
      </c>
      <c r="Q58" s="36">
        <v>36.875</v>
      </c>
      <c r="R58" s="36">
        <v>68.125</v>
      </c>
      <c r="S58" s="5"/>
      <c r="W58" s="2"/>
      <c r="AE58"/>
      <c r="AG58"/>
      <c r="BF58" t="s">
        <v>297</v>
      </c>
      <c r="BG58" s="10">
        <v>11</v>
      </c>
      <c r="BH58" s="10">
        <v>0</v>
      </c>
      <c r="BI58" s="10">
        <v>64.734999999999999</v>
      </c>
      <c r="BJ58" s="10">
        <v>26.87</v>
      </c>
      <c r="BK58" s="10">
        <v>8.1020000000000003</v>
      </c>
      <c r="BL58" s="10"/>
      <c r="BM58" s="2"/>
    </row>
    <row r="59" spans="1:65">
      <c r="A59" s="130" t="s">
        <v>301</v>
      </c>
      <c r="B59" s="2">
        <v>10</v>
      </c>
      <c r="D59" s="130" t="s">
        <v>301</v>
      </c>
      <c r="E59" s="2">
        <v>7.5</v>
      </c>
      <c r="G59" s="130" t="s">
        <v>301</v>
      </c>
      <c r="H59" s="2">
        <v>32.5</v>
      </c>
      <c r="J59" s="130" t="s">
        <v>301</v>
      </c>
      <c r="K59" s="2">
        <v>32.5</v>
      </c>
      <c r="M59" s="5" t="s">
        <v>301</v>
      </c>
      <c r="N59" s="36">
        <v>20</v>
      </c>
      <c r="O59" s="36">
        <v>0</v>
      </c>
      <c r="P59" s="36">
        <v>46.25</v>
      </c>
      <c r="Q59" s="36">
        <v>27.707999999999998</v>
      </c>
      <c r="R59" s="36">
        <v>58.75</v>
      </c>
      <c r="S59" s="5"/>
      <c r="W59" s="2"/>
      <c r="AE59"/>
      <c r="AG59"/>
      <c r="BL59" s="10"/>
      <c r="BM59" s="10"/>
    </row>
    <row r="60" spans="1:65">
      <c r="A60" s="130" t="s">
        <v>301</v>
      </c>
      <c r="B60" s="2">
        <v>5</v>
      </c>
      <c r="D60" s="130" t="s">
        <v>301</v>
      </c>
      <c r="E60" s="2">
        <v>5</v>
      </c>
      <c r="G60" s="130" t="s">
        <v>301</v>
      </c>
      <c r="H60" s="2">
        <v>25</v>
      </c>
      <c r="J60" s="130" t="s">
        <v>301</v>
      </c>
      <c r="K60" s="2">
        <v>20</v>
      </c>
      <c r="M60" s="5"/>
      <c r="N60" s="36"/>
      <c r="O60" s="36"/>
      <c r="P60" s="36"/>
      <c r="Q60" s="36"/>
      <c r="R60" s="36"/>
      <c r="S60" s="5"/>
      <c r="W60" s="2"/>
      <c r="AE60"/>
      <c r="AG60"/>
      <c r="BF60" t="s">
        <v>139</v>
      </c>
      <c r="BG60" s="10" t="s">
        <v>140</v>
      </c>
      <c r="BH60" s="10" t="s">
        <v>141</v>
      </c>
      <c r="BI60" s="10" t="s">
        <v>142</v>
      </c>
      <c r="BJ60" s="10" t="s">
        <v>143</v>
      </c>
      <c r="BK60" s="10" t="s">
        <v>144</v>
      </c>
      <c r="BL60" s="10"/>
      <c r="BM60" s="10"/>
    </row>
    <row r="61" spans="1:65">
      <c r="A61" s="130" t="s">
        <v>301</v>
      </c>
      <c r="B61" s="2">
        <v>10</v>
      </c>
      <c r="D61" s="130" t="s">
        <v>301</v>
      </c>
      <c r="E61" s="2">
        <v>7.5</v>
      </c>
      <c r="G61" s="130" t="s">
        <v>301</v>
      </c>
      <c r="H61" s="2">
        <v>25</v>
      </c>
      <c r="J61" s="130" t="s">
        <v>301</v>
      </c>
      <c r="K61" s="2">
        <v>30</v>
      </c>
      <c r="M61" s="5" t="s">
        <v>129</v>
      </c>
      <c r="N61" s="36"/>
      <c r="O61" s="36"/>
      <c r="P61" s="36"/>
      <c r="Q61" s="36"/>
      <c r="R61" s="36"/>
      <c r="S61" s="5"/>
      <c r="W61" s="2"/>
      <c r="AE61"/>
      <c r="AG61"/>
      <c r="BF61" t="s">
        <v>69</v>
      </c>
      <c r="BG61" s="10">
        <v>2</v>
      </c>
      <c r="BH61" s="10">
        <v>10054.348</v>
      </c>
      <c r="BI61" s="10">
        <v>5027.174</v>
      </c>
      <c r="BJ61" s="10">
        <v>8.4570000000000007</v>
      </c>
      <c r="BK61" s="10" t="s">
        <v>123</v>
      </c>
      <c r="BL61" s="10"/>
      <c r="BM61" s="10"/>
    </row>
    <row r="62" spans="1:65">
      <c r="D62" s="130"/>
      <c r="E62" s="59"/>
      <c r="G62" s="130"/>
      <c r="J62" s="130"/>
      <c r="M62" s="5" t="s">
        <v>116</v>
      </c>
      <c r="N62" s="36"/>
      <c r="O62" s="36"/>
      <c r="P62" s="36"/>
      <c r="Q62" s="36"/>
      <c r="R62" s="36"/>
      <c r="S62" s="5"/>
      <c r="T62" s="131" t="s">
        <v>309</v>
      </c>
      <c r="W62" s="2"/>
      <c r="AE62"/>
      <c r="AG62"/>
      <c r="BF62" t="s">
        <v>145</v>
      </c>
      <c r="BG62" s="10">
        <v>48</v>
      </c>
      <c r="BH62" s="10">
        <v>28534.643</v>
      </c>
      <c r="BI62" s="10">
        <v>594.47199999999998</v>
      </c>
      <c r="BL62" s="10"/>
      <c r="BM62" s="10"/>
    </row>
    <row r="63" spans="1:65">
      <c r="B63" s="59"/>
      <c r="D63" s="130"/>
      <c r="E63" s="59"/>
      <c r="G63" s="130"/>
      <c r="J63" s="130"/>
      <c r="M63" s="5" t="s">
        <v>117</v>
      </c>
      <c r="N63" s="36"/>
      <c r="O63" s="36"/>
      <c r="P63" s="36"/>
      <c r="Q63" s="36"/>
      <c r="R63" s="36"/>
      <c r="S63" s="5"/>
      <c r="W63" s="2"/>
      <c r="AE63"/>
      <c r="AG63"/>
      <c r="BF63" t="s">
        <v>146</v>
      </c>
      <c r="BG63" s="10">
        <v>50</v>
      </c>
      <c r="BH63" s="10">
        <v>38588.991000000002</v>
      </c>
      <c r="BL63" s="10"/>
      <c r="BM63" s="10"/>
    </row>
    <row r="64" spans="1:65">
      <c r="B64" s="59"/>
      <c r="D64" s="130"/>
      <c r="E64" s="59"/>
      <c r="G64" s="130"/>
      <c r="J64" s="130"/>
      <c r="M64" s="5" t="s">
        <v>287</v>
      </c>
      <c r="N64" s="36"/>
      <c r="O64" s="36"/>
      <c r="P64" s="36"/>
      <c r="Q64" s="36"/>
      <c r="R64" s="36"/>
      <c r="S64" s="5"/>
      <c r="W64" s="2"/>
      <c r="AE64"/>
      <c r="AG64"/>
      <c r="BL64" s="10"/>
      <c r="BM64" s="10"/>
    </row>
    <row r="65" spans="2:65">
      <c r="B65" s="59"/>
      <c r="D65" s="130"/>
      <c r="E65" s="59"/>
      <c r="G65" s="130"/>
      <c r="J65" s="130"/>
      <c r="M65" s="5"/>
      <c r="N65" s="36"/>
      <c r="O65" s="36"/>
      <c r="P65" s="36"/>
      <c r="Q65" s="36"/>
      <c r="R65" s="36"/>
      <c r="S65" s="5"/>
      <c r="W65" s="2"/>
      <c r="AE65"/>
      <c r="AG65"/>
      <c r="BF65" s="131" t="s">
        <v>147</v>
      </c>
      <c r="BL65" s="10"/>
      <c r="BM65" s="143" t="s">
        <v>309</v>
      </c>
    </row>
    <row r="66" spans="2:65">
      <c r="B66" s="59"/>
      <c r="D66" s="130"/>
      <c r="E66" s="59"/>
      <c r="G66" s="130"/>
      <c r="J66" s="130"/>
      <c r="M66" s="5" t="s">
        <v>118</v>
      </c>
      <c r="N66" s="36" t="s">
        <v>119</v>
      </c>
      <c r="O66" s="36" t="s">
        <v>120</v>
      </c>
      <c r="P66" s="36" t="s">
        <v>121</v>
      </c>
      <c r="Q66" s="36" t="s">
        <v>122</v>
      </c>
      <c r="R66" s="36"/>
      <c r="S66" s="5"/>
      <c r="W66" s="2"/>
      <c r="AG66"/>
      <c r="BF66" t="s">
        <v>420</v>
      </c>
      <c r="BL66" s="10"/>
      <c r="BM66" s="10"/>
    </row>
    <row r="67" spans="2:65">
      <c r="B67" s="59"/>
      <c r="D67" s="130"/>
      <c r="G67" s="130"/>
      <c r="H67" s="10"/>
      <c r="J67" s="130"/>
      <c r="K67" s="10"/>
      <c r="M67" s="134" t="s">
        <v>315</v>
      </c>
      <c r="N67" s="135">
        <v>20.324999999999999</v>
      </c>
      <c r="O67" s="135">
        <v>3.7050000000000001</v>
      </c>
      <c r="P67" s="135" t="s">
        <v>123</v>
      </c>
      <c r="Q67" s="135" t="s">
        <v>124</v>
      </c>
      <c r="R67" s="36"/>
      <c r="S67" s="5"/>
      <c r="W67" s="2"/>
      <c r="AG67"/>
      <c r="BF67" t="s">
        <v>288</v>
      </c>
      <c r="BL67" s="10"/>
      <c r="BM67" s="10"/>
    </row>
    <row r="68" spans="2:65">
      <c r="B68" s="59"/>
      <c r="D68" s="130"/>
      <c r="G68" s="130"/>
      <c r="H68" s="10"/>
      <c r="J68" s="130"/>
      <c r="K68" s="10"/>
      <c r="M68" s="4" t="s">
        <v>316</v>
      </c>
      <c r="N68" s="51">
        <v>8.6750000000000007</v>
      </c>
      <c r="O68" s="51">
        <v>1.581</v>
      </c>
      <c r="P68" s="51">
        <v>0.34200000000000003</v>
      </c>
      <c r="Q68" s="51" t="s">
        <v>130</v>
      </c>
      <c r="R68" s="36"/>
      <c r="S68" s="5"/>
      <c r="W68" s="2"/>
      <c r="AG68"/>
      <c r="BL68" s="10"/>
      <c r="BM68" s="10"/>
    </row>
    <row r="69" spans="2:65">
      <c r="B69" s="59"/>
      <c r="D69" s="130"/>
      <c r="G69" s="130"/>
      <c r="H69" s="10"/>
      <c r="J69" s="130"/>
      <c r="K69" s="10"/>
      <c r="M69" s="134" t="s">
        <v>317</v>
      </c>
      <c r="N69" s="135">
        <v>11.65</v>
      </c>
      <c r="O69" s="135">
        <v>2.1819999999999999</v>
      </c>
      <c r="P69" s="135">
        <v>8.6999999999999994E-2</v>
      </c>
      <c r="Q69" s="135" t="s">
        <v>130</v>
      </c>
      <c r="R69" s="36"/>
      <c r="S69" s="5"/>
      <c r="W69" s="2"/>
      <c r="AG69"/>
      <c r="BF69" t="s">
        <v>303</v>
      </c>
      <c r="BL69" s="10"/>
      <c r="BM69" s="10"/>
    </row>
    <row r="70" spans="2:65">
      <c r="B70" s="59"/>
      <c r="D70" s="130"/>
      <c r="G70" s="130"/>
      <c r="H70" s="10"/>
      <c r="J70" s="130"/>
      <c r="K70" s="10"/>
      <c r="M70" s="5"/>
      <c r="N70" s="36"/>
      <c r="O70" s="36"/>
      <c r="P70" s="36"/>
      <c r="Q70" s="36"/>
      <c r="R70" s="36"/>
      <c r="S70" s="5"/>
      <c r="W70" s="2"/>
      <c r="AG70"/>
      <c r="BF70" t="s">
        <v>118</v>
      </c>
      <c r="BG70" s="10" t="s">
        <v>148</v>
      </c>
      <c r="BH70" s="10" t="s">
        <v>149</v>
      </c>
      <c r="BI70" s="10" t="s">
        <v>121</v>
      </c>
      <c r="BJ70" s="10" t="s">
        <v>122</v>
      </c>
      <c r="BL70" s="10"/>
      <c r="BM70" s="10"/>
    </row>
    <row r="71" spans="2:65">
      <c r="B71" s="59"/>
      <c r="D71" s="130"/>
      <c r="E71" s="13"/>
      <c r="G71" s="130"/>
      <c r="H71" s="10"/>
      <c r="J71" s="130"/>
      <c r="K71" s="10"/>
      <c r="M71" s="5" t="s">
        <v>125</v>
      </c>
      <c r="N71" s="36"/>
      <c r="O71" s="36"/>
      <c r="P71" s="36"/>
      <c r="Q71" s="36"/>
      <c r="R71" s="36"/>
      <c r="S71" s="5"/>
      <c r="W71" s="2"/>
      <c r="AG71"/>
      <c r="BF71" s="134" t="s">
        <v>304</v>
      </c>
      <c r="BG71" s="135">
        <v>36.442999999999998</v>
      </c>
      <c r="BH71" s="135">
        <v>3.9820000000000002</v>
      </c>
      <c r="BI71" s="135" t="s">
        <v>123</v>
      </c>
      <c r="BJ71" s="135" t="s">
        <v>124</v>
      </c>
      <c r="BL71" s="10"/>
      <c r="BM71" s="10"/>
    </row>
    <row r="72" spans="2:65">
      <c r="B72" s="59"/>
      <c r="D72" s="130"/>
      <c r="G72" s="130"/>
      <c r="H72" s="10"/>
      <c r="J72" s="130"/>
      <c r="K72" s="10"/>
      <c r="M72" s="5"/>
      <c r="N72" s="36"/>
      <c r="O72" s="36"/>
      <c r="P72" s="36"/>
      <c r="Q72" s="36"/>
      <c r="R72" s="36"/>
      <c r="S72" s="5"/>
      <c r="W72" s="2"/>
      <c r="AG72"/>
      <c r="BF72" t="s">
        <v>305</v>
      </c>
      <c r="BG72" s="10">
        <v>16.318000000000001</v>
      </c>
      <c r="BH72" s="10">
        <v>1.7829999999999999</v>
      </c>
      <c r="BI72" s="10">
        <v>0.24299999999999999</v>
      </c>
      <c r="BJ72" s="10" t="s">
        <v>130</v>
      </c>
      <c r="BL72" s="10"/>
      <c r="BM72" s="10"/>
    </row>
    <row r="73" spans="2:65">
      <c r="B73" s="59"/>
      <c r="D73" s="130"/>
      <c r="G73" s="130"/>
      <c r="H73" s="10"/>
      <c r="J73" s="130"/>
      <c r="K73" s="10"/>
      <c r="M73" s="182" t="s">
        <v>331</v>
      </c>
      <c r="N73" s="183"/>
      <c r="O73" s="183"/>
      <c r="P73" s="183"/>
      <c r="Q73" s="183"/>
      <c r="R73" s="183"/>
      <c r="S73" s="184"/>
      <c r="W73" s="2"/>
      <c r="AG73"/>
      <c r="BF73" s="134" t="s">
        <v>306</v>
      </c>
      <c r="BG73" s="135">
        <v>20.125</v>
      </c>
      <c r="BH73" s="135">
        <v>2.61</v>
      </c>
      <c r="BI73" s="135">
        <v>3.5999999999999997E-2</v>
      </c>
      <c r="BJ73" s="135" t="s">
        <v>124</v>
      </c>
      <c r="BL73" s="10"/>
      <c r="BM73" s="10"/>
    </row>
    <row r="74" spans="2:65">
      <c r="B74" s="59"/>
      <c r="M74" t="s">
        <v>110</v>
      </c>
      <c r="N74" s="10" t="s">
        <v>334</v>
      </c>
      <c r="W74" s="2"/>
      <c r="AG74"/>
      <c r="BF74" s="5"/>
      <c r="BG74" s="36"/>
      <c r="BH74" s="36"/>
      <c r="BI74" s="36"/>
      <c r="BJ74" s="36"/>
      <c r="BK74" s="36"/>
      <c r="BL74" s="5"/>
    </row>
    <row r="75" spans="2:65">
      <c r="B75" s="59"/>
      <c r="M75" t="s">
        <v>323</v>
      </c>
      <c r="W75" s="2"/>
      <c r="AG75"/>
      <c r="BF75" s="182" t="s">
        <v>421</v>
      </c>
      <c r="BG75" s="183"/>
      <c r="BH75" s="183"/>
      <c r="BI75" s="183"/>
      <c r="BJ75" s="183"/>
      <c r="BK75" s="183"/>
      <c r="BL75" s="184"/>
    </row>
    <row r="76" spans="2:65">
      <c r="B76" s="59"/>
      <c r="M76" t="s">
        <v>330</v>
      </c>
      <c r="W76" s="2"/>
      <c r="AG76"/>
      <c r="BF76" s="5" t="s">
        <v>110</v>
      </c>
      <c r="BG76" s="36" t="s">
        <v>368</v>
      </c>
      <c r="BH76" s="36"/>
      <c r="BI76" s="36"/>
      <c r="BJ76" s="36"/>
      <c r="BK76" s="36"/>
      <c r="BL76" s="5"/>
    </row>
    <row r="77" spans="2:65">
      <c r="B77" s="59"/>
      <c r="M77" t="s">
        <v>106</v>
      </c>
      <c r="N77" s="10" t="s">
        <v>70</v>
      </c>
      <c r="O77" s="10" t="s">
        <v>109</v>
      </c>
      <c r="W77" s="2"/>
      <c r="AG77"/>
      <c r="BF77" s="5" t="s">
        <v>348</v>
      </c>
      <c r="BG77" s="36"/>
      <c r="BH77" s="36"/>
      <c r="BI77" s="36"/>
      <c r="BJ77" s="36"/>
      <c r="BK77" s="36"/>
      <c r="BL77" s="5"/>
    </row>
    <row r="78" spans="2:65">
      <c r="B78" s="59"/>
      <c r="W78" s="2"/>
      <c r="AG78"/>
      <c r="BF78" s="5" t="s">
        <v>355</v>
      </c>
      <c r="BG78" s="36"/>
      <c r="BH78" s="36"/>
      <c r="BI78" s="36"/>
      <c r="BJ78" s="36"/>
      <c r="BK78" s="36"/>
      <c r="BL78" s="5"/>
    </row>
    <row r="79" spans="2:65">
      <c r="B79" s="59"/>
      <c r="M79" t="s">
        <v>111</v>
      </c>
      <c r="N79" s="10" t="s">
        <v>112</v>
      </c>
      <c r="O79" s="10" t="s">
        <v>113</v>
      </c>
      <c r="P79" s="10" t="s">
        <v>114</v>
      </c>
      <c r="Q79" s="89">
        <v>0.25</v>
      </c>
      <c r="R79" s="89">
        <v>0.75</v>
      </c>
      <c r="W79" s="2"/>
      <c r="AG79"/>
      <c r="BF79" s="5" t="s">
        <v>106</v>
      </c>
      <c r="BG79" s="36" t="s">
        <v>70</v>
      </c>
      <c r="BH79" s="36" t="s">
        <v>109</v>
      </c>
      <c r="BI79" s="36"/>
      <c r="BJ79" s="36"/>
      <c r="BK79" s="36"/>
      <c r="BL79" s="5"/>
    </row>
    <row r="80" spans="2:65">
      <c r="B80" s="59"/>
      <c r="M80" t="s">
        <v>290</v>
      </c>
      <c r="N80" s="10">
        <v>20</v>
      </c>
      <c r="O80" s="10">
        <v>0</v>
      </c>
      <c r="P80" s="10">
        <v>32.082999999999998</v>
      </c>
      <c r="Q80" s="10">
        <v>28.75</v>
      </c>
      <c r="R80" s="10">
        <v>36.25</v>
      </c>
      <c r="W80" s="2"/>
      <c r="AG80"/>
      <c r="BF80" s="5"/>
      <c r="BG80" s="36"/>
      <c r="BH80" s="36"/>
      <c r="BI80" s="36"/>
      <c r="BJ80" s="36"/>
      <c r="BK80" s="36"/>
      <c r="BL80" s="5"/>
    </row>
    <row r="81" spans="2:65">
      <c r="B81" s="59"/>
      <c r="M81" t="s">
        <v>300</v>
      </c>
      <c r="N81" s="10">
        <v>18</v>
      </c>
      <c r="O81" s="10">
        <v>0</v>
      </c>
      <c r="P81" s="10">
        <v>52.5</v>
      </c>
      <c r="Q81" s="10">
        <v>36.25</v>
      </c>
      <c r="R81" s="10">
        <v>65.832999999999998</v>
      </c>
      <c r="W81" s="2"/>
      <c r="AG81"/>
      <c r="BF81" s="5" t="s">
        <v>111</v>
      </c>
      <c r="BG81" s="36" t="s">
        <v>112</v>
      </c>
      <c r="BH81" s="36" t="s">
        <v>113</v>
      </c>
      <c r="BI81" s="36" t="s">
        <v>114</v>
      </c>
      <c r="BJ81" s="147">
        <v>0.25</v>
      </c>
      <c r="BK81" s="147">
        <v>0.75</v>
      </c>
      <c r="BL81" s="5"/>
    </row>
    <row r="82" spans="2:65">
      <c r="B82" s="59"/>
      <c r="I82" s="33"/>
      <c r="J82" s="33"/>
      <c r="M82" t="s">
        <v>301</v>
      </c>
      <c r="N82" s="10">
        <v>20</v>
      </c>
      <c r="O82" s="10">
        <v>0</v>
      </c>
      <c r="P82" s="10">
        <v>42.5</v>
      </c>
      <c r="Q82" s="10">
        <v>30</v>
      </c>
      <c r="R82" s="10">
        <v>53.75</v>
      </c>
      <c r="W82" s="2"/>
      <c r="AG82"/>
      <c r="BF82" s="5" t="s">
        <v>295</v>
      </c>
      <c r="BG82" s="36">
        <v>20</v>
      </c>
      <c r="BH82" s="36">
        <v>0</v>
      </c>
      <c r="BI82" s="36">
        <v>12.5</v>
      </c>
      <c r="BJ82" s="36">
        <v>8.3330000000000002</v>
      </c>
      <c r="BK82" s="36">
        <v>16.25</v>
      </c>
      <c r="BL82" s="5"/>
    </row>
    <row r="83" spans="2:65">
      <c r="B83" s="59"/>
      <c r="I83" s="33"/>
      <c r="J83" s="33"/>
      <c r="W83" s="2"/>
      <c r="AG83"/>
      <c r="BF83" s="5" t="s">
        <v>296</v>
      </c>
      <c r="BG83" s="36">
        <v>20</v>
      </c>
      <c r="BH83" s="36">
        <v>0</v>
      </c>
      <c r="BI83" s="36">
        <v>8.3330000000000002</v>
      </c>
      <c r="BJ83" s="36">
        <v>6.6669999999999998</v>
      </c>
      <c r="BK83" s="36">
        <v>10</v>
      </c>
      <c r="BL83" s="5"/>
    </row>
    <row r="84" spans="2:65">
      <c r="B84" s="59"/>
      <c r="I84" s="33"/>
      <c r="J84" s="33"/>
      <c r="M84" t="s">
        <v>131</v>
      </c>
      <c r="W84" s="2"/>
      <c r="AG84"/>
      <c r="BF84" s="5" t="s">
        <v>297</v>
      </c>
      <c r="BG84" s="36">
        <v>10</v>
      </c>
      <c r="BH84" s="36">
        <v>0</v>
      </c>
      <c r="BI84" s="36">
        <v>11.667</v>
      </c>
      <c r="BJ84" s="36">
        <v>9.7919999999999998</v>
      </c>
      <c r="BK84" s="36">
        <v>14.583</v>
      </c>
      <c r="BL84" s="5"/>
    </row>
    <row r="85" spans="2:65">
      <c r="B85" s="59"/>
      <c r="I85" s="33"/>
      <c r="J85" s="33"/>
      <c r="M85" t="s">
        <v>116</v>
      </c>
      <c r="T85" s="131" t="s">
        <v>309</v>
      </c>
      <c r="W85" s="2"/>
      <c r="AG85"/>
      <c r="BF85" s="5"/>
      <c r="BG85" s="36"/>
      <c r="BH85" s="36"/>
      <c r="BI85" s="36"/>
      <c r="BJ85" s="36"/>
      <c r="BK85" s="36"/>
      <c r="BL85" s="5"/>
    </row>
    <row r="86" spans="2:65">
      <c r="B86" s="59"/>
      <c r="I86" s="33"/>
      <c r="J86" s="33"/>
      <c r="M86" t="s">
        <v>117</v>
      </c>
      <c r="W86" s="2"/>
      <c r="AG86"/>
      <c r="BF86" s="5" t="s">
        <v>369</v>
      </c>
      <c r="BG86" s="36"/>
      <c r="BH86" s="36"/>
      <c r="BI86" s="36"/>
      <c r="BJ86" s="36"/>
      <c r="BK86" s="36"/>
      <c r="BL86" s="5"/>
    </row>
    <row r="87" spans="2:65">
      <c r="B87" s="59"/>
      <c r="M87" t="s">
        <v>287</v>
      </c>
      <c r="W87" s="2"/>
      <c r="AG87"/>
      <c r="BF87" s="5" t="s">
        <v>370</v>
      </c>
      <c r="BG87" s="36"/>
      <c r="BH87" s="36"/>
      <c r="BI87" s="36"/>
      <c r="BJ87" s="36"/>
      <c r="BK87" s="36"/>
      <c r="BL87" s="5"/>
      <c r="BM87" s="131" t="s">
        <v>309</v>
      </c>
    </row>
    <row r="88" spans="2:65">
      <c r="B88" s="59"/>
      <c r="W88" s="2"/>
      <c r="AG88"/>
      <c r="BF88" s="5" t="s">
        <v>117</v>
      </c>
      <c r="BG88" s="36"/>
      <c r="BH88" s="36"/>
      <c r="BI88" s="36"/>
      <c r="BJ88" s="36"/>
      <c r="BK88" s="36"/>
      <c r="BL88" s="5"/>
    </row>
    <row r="89" spans="2:65">
      <c r="B89" s="59"/>
      <c r="M89" s="5" t="s">
        <v>118</v>
      </c>
      <c r="N89" s="36" t="s">
        <v>119</v>
      </c>
      <c r="O89" s="36" t="s">
        <v>120</v>
      </c>
      <c r="P89" s="36" t="s">
        <v>121</v>
      </c>
      <c r="Q89" s="36" t="s">
        <v>122</v>
      </c>
      <c r="R89" s="36"/>
      <c r="W89" s="2"/>
      <c r="AG89"/>
      <c r="BF89" s="5" t="s">
        <v>287</v>
      </c>
      <c r="BG89" s="36"/>
      <c r="BH89" s="36"/>
      <c r="BI89" s="36"/>
      <c r="BJ89" s="36"/>
      <c r="BK89" s="36"/>
      <c r="BL89" s="5"/>
    </row>
    <row r="90" spans="2:65">
      <c r="B90" s="59"/>
      <c r="M90" s="134" t="s">
        <v>315</v>
      </c>
      <c r="N90" s="135">
        <v>21.175000000000001</v>
      </c>
      <c r="O90" s="135">
        <v>3.86</v>
      </c>
      <c r="P90" s="135" t="s">
        <v>123</v>
      </c>
      <c r="Q90" s="135" t="s">
        <v>124</v>
      </c>
      <c r="R90" s="36"/>
      <c r="W90" s="2"/>
      <c r="AG90"/>
      <c r="BF90" s="5"/>
      <c r="BG90" s="36"/>
      <c r="BH90" s="36"/>
      <c r="BI90" s="36"/>
      <c r="BJ90" s="36"/>
      <c r="BK90" s="36"/>
      <c r="BL90" s="5"/>
    </row>
    <row r="91" spans="2:65">
      <c r="B91" s="59"/>
      <c r="M91" s="4" t="s">
        <v>316</v>
      </c>
      <c r="N91" s="51">
        <v>9.2750000000000004</v>
      </c>
      <c r="O91" s="51">
        <v>1.6910000000000001</v>
      </c>
      <c r="P91" s="51">
        <v>0.27300000000000002</v>
      </c>
      <c r="Q91" s="51" t="s">
        <v>130</v>
      </c>
      <c r="R91" s="36"/>
      <c r="W91" s="2"/>
      <c r="AG91"/>
      <c r="BF91" s="5" t="s">
        <v>118</v>
      </c>
      <c r="BG91" s="36" t="s">
        <v>119</v>
      </c>
      <c r="BH91" s="36" t="s">
        <v>120</v>
      </c>
      <c r="BI91" s="36" t="s">
        <v>121</v>
      </c>
      <c r="BJ91" s="36" t="s">
        <v>122</v>
      </c>
      <c r="BK91" s="36"/>
      <c r="BL91" s="5"/>
    </row>
    <row r="92" spans="2:65">
      <c r="B92" s="59"/>
      <c r="M92" s="134" t="s">
        <v>317</v>
      </c>
      <c r="N92" s="135">
        <v>11.9</v>
      </c>
      <c r="O92" s="135">
        <v>2.2280000000000002</v>
      </c>
      <c r="P92" s="135">
        <v>7.8E-2</v>
      </c>
      <c r="Q92" s="135" t="s">
        <v>130</v>
      </c>
      <c r="R92" s="36"/>
      <c r="W92" s="2"/>
      <c r="AG92"/>
      <c r="BF92" s="5" t="s">
        <v>354</v>
      </c>
      <c r="BG92" s="36">
        <v>12.8</v>
      </c>
      <c r="BH92" s="36">
        <v>2.2669999999999999</v>
      </c>
      <c r="BI92" s="36">
        <v>7.0000000000000007E-2</v>
      </c>
      <c r="BJ92" s="36" t="s">
        <v>130</v>
      </c>
      <c r="BK92" s="36"/>
      <c r="BL92" s="5"/>
    </row>
    <row r="93" spans="2:65">
      <c r="B93" s="59"/>
      <c r="M93" s="5"/>
      <c r="N93" s="36"/>
      <c r="O93" s="36"/>
      <c r="P93" s="36"/>
      <c r="Q93" s="36"/>
      <c r="R93" s="36"/>
      <c r="W93" s="2"/>
      <c r="AG93"/>
      <c r="BF93" s="134" t="s">
        <v>359</v>
      </c>
      <c r="BG93" s="135">
        <v>2.2000000000000002</v>
      </c>
      <c r="BH93" s="135">
        <v>0.39</v>
      </c>
      <c r="BI93" s="135">
        <v>1</v>
      </c>
      <c r="BJ93" s="135" t="s">
        <v>307</v>
      </c>
      <c r="BK93" s="36"/>
      <c r="BL93" s="5"/>
    </row>
    <row r="94" spans="2:65">
      <c r="B94" s="59"/>
      <c r="M94" s="5" t="s">
        <v>125</v>
      </c>
      <c r="N94" s="36"/>
      <c r="O94" s="36"/>
      <c r="P94" s="36"/>
      <c r="Q94" s="36"/>
      <c r="R94" s="36"/>
      <c r="W94" s="2"/>
      <c r="AG94"/>
      <c r="BF94" s="134" t="s">
        <v>352</v>
      </c>
      <c r="BG94" s="135">
        <v>10.6</v>
      </c>
      <c r="BH94" s="135">
        <v>2.2989999999999999</v>
      </c>
      <c r="BI94" s="135">
        <v>6.4000000000000001E-2</v>
      </c>
      <c r="BJ94" s="135" t="s">
        <v>307</v>
      </c>
      <c r="BK94" s="36"/>
      <c r="BL94" s="5"/>
    </row>
    <row r="95" spans="2:65">
      <c r="B95" s="59"/>
      <c r="M95" s="5"/>
      <c r="N95" s="36"/>
      <c r="O95" s="36"/>
      <c r="P95" s="36"/>
      <c r="Q95" s="36"/>
      <c r="R95" s="36"/>
      <c r="W95" s="2"/>
      <c r="AG95"/>
      <c r="BF95" s="5"/>
      <c r="BG95" s="36"/>
      <c r="BH95" s="36"/>
      <c r="BI95" s="36"/>
      <c r="BJ95" s="36"/>
      <c r="BK95" s="36"/>
      <c r="BL95" s="5"/>
    </row>
    <row r="96" spans="2:65">
      <c r="B96" s="59"/>
      <c r="M96" s="5"/>
      <c r="N96" s="36"/>
      <c r="O96" s="36"/>
      <c r="P96" s="36"/>
      <c r="Q96" s="36"/>
      <c r="R96" s="36"/>
      <c r="W96" s="2"/>
      <c r="AG96"/>
      <c r="BF96" s="5" t="s">
        <v>125</v>
      </c>
      <c r="BG96" s="36"/>
      <c r="BH96" s="36"/>
      <c r="BI96" s="36"/>
      <c r="BJ96" s="36"/>
      <c r="BK96" s="36"/>
      <c r="BL96" s="5"/>
    </row>
    <row r="97" spans="2:65">
      <c r="B97" s="59"/>
      <c r="L97" s="5"/>
      <c r="M97" s="5"/>
      <c r="N97" s="36"/>
      <c r="O97" s="36"/>
      <c r="P97" s="36"/>
      <c r="Q97" s="36"/>
      <c r="R97" s="36"/>
      <c r="W97" s="2"/>
      <c r="AG97"/>
      <c r="BF97" s="5"/>
      <c r="BG97" s="36"/>
      <c r="BH97" s="36"/>
      <c r="BI97" s="36"/>
      <c r="BJ97" s="36"/>
      <c r="BK97" s="36"/>
      <c r="BL97" s="5"/>
    </row>
    <row r="98" spans="2:65">
      <c r="B98" s="59"/>
      <c r="L98" s="5"/>
      <c r="M98" s="5"/>
      <c r="N98" s="36"/>
      <c r="O98" s="36"/>
      <c r="P98" s="36"/>
      <c r="Q98" s="36"/>
      <c r="R98" s="36"/>
      <c r="W98" s="2"/>
      <c r="AG98"/>
      <c r="AJ98"/>
      <c r="AP98"/>
      <c r="AQ98"/>
      <c r="AR98"/>
      <c r="AS98"/>
      <c r="BF98" s="182" t="s">
        <v>418</v>
      </c>
      <c r="BG98" s="183"/>
      <c r="BH98" s="183"/>
      <c r="BI98" s="183"/>
      <c r="BJ98" s="183"/>
      <c r="BK98" s="183"/>
      <c r="BL98" s="184"/>
    </row>
    <row r="99" spans="2:65">
      <c r="B99" s="59"/>
      <c r="L99" s="5"/>
      <c r="M99" s="5"/>
      <c r="N99" s="36"/>
      <c r="O99" s="36"/>
      <c r="P99" s="36"/>
      <c r="Q99" s="36"/>
      <c r="R99" s="36"/>
      <c r="W99" s="2"/>
      <c r="AG99"/>
      <c r="AH99"/>
      <c r="AI99"/>
      <c r="AJ99"/>
      <c r="AP99"/>
      <c r="AQ99"/>
      <c r="AR99"/>
      <c r="AS99"/>
      <c r="BF99" t="s">
        <v>105</v>
      </c>
      <c r="BG99" t="s">
        <v>416</v>
      </c>
      <c r="BH99"/>
      <c r="BI99"/>
      <c r="BJ99"/>
      <c r="BK99"/>
      <c r="BL99" s="5"/>
    </row>
    <row r="100" spans="2:65">
      <c r="B100" s="59"/>
      <c r="L100" s="5"/>
      <c r="M100" s="5"/>
      <c r="N100" s="36"/>
      <c r="O100" s="36"/>
      <c r="P100" s="36"/>
      <c r="Q100" s="36"/>
      <c r="R100" s="36"/>
      <c r="W100" s="2"/>
      <c r="AG100"/>
      <c r="AH100"/>
      <c r="AI100"/>
      <c r="AJ100"/>
      <c r="BF100" t="s">
        <v>348</v>
      </c>
      <c r="BG100"/>
      <c r="BH100"/>
      <c r="BI100"/>
      <c r="BJ100"/>
      <c r="BK100"/>
      <c r="BL100" s="5"/>
    </row>
    <row r="101" spans="2:65">
      <c r="B101" s="59"/>
      <c r="L101" s="5"/>
      <c r="M101" s="5"/>
      <c r="N101" s="36"/>
      <c r="O101" s="36"/>
      <c r="P101" s="36"/>
      <c r="Q101" s="36"/>
      <c r="R101" s="36"/>
      <c r="W101" s="2"/>
      <c r="AG101"/>
      <c r="AH101"/>
      <c r="AI101"/>
      <c r="AJ101"/>
      <c r="BF101" t="s">
        <v>371</v>
      </c>
      <c r="BH101"/>
      <c r="BI101"/>
      <c r="BJ101"/>
      <c r="BK101"/>
      <c r="BL101" s="5"/>
    </row>
    <row r="102" spans="2:65">
      <c r="B102" s="59"/>
      <c r="L102" s="5"/>
      <c r="M102" s="5"/>
      <c r="N102" s="36"/>
      <c r="O102" s="36"/>
      <c r="P102" s="36"/>
      <c r="Q102" s="36"/>
      <c r="R102" s="36"/>
      <c r="W102" s="2"/>
      <c r="AG102"/>
      <c r="AH102"/>
      <c r="AI102"/>
      <c r="AJ102"/>
      <c r="BF102" t="s">
        <v>106</v>
      </c>
      <c r="BG102" s="10" t="s">
        <v>68</v>
      </c>
      <c r="BH102" t="s">
        <v>372</v>
      </c>
      <c r="BI102"/>
      <c r="BJ102"/>
      <c r="BK102"/>
      <c r="BL102" s="5"/>
    </row>
    <row r="103" spans="2:65">
      <c r="B103" s="59"/>
      <c r="L103" s="5"/>
      <c r="W103" s="2"/>
      <c r="AG103"/>
      <c r="AH103"/>
      <c r="AI103"/>
      <c r="AJ103"/>
      <c r="BF103" t="s">
        <v>108</v>
      </c>
      <c r="BG103" s="10" t="s">
        <v>68</v>
      </c>
      <c r="BH103" t="s">
        <v>373</v>
      </c>
      <c r="BI103"/>
      <c r="BJ103"/>
      <c r="BK103"/>
      <c r="BL103" s="5"/>
    </row>
    <row r="104" spans="2:65">
      <c r="B104" s="59"/>
      <c r="L104" s="5"/>
      <c r="W104" s="2"/>
      <c r="AG104"/>
      <c r="AH104"/>
      <c r="AI104"/>
      <c r="AJ104"/>
      <c r="BH104"/>
      <c r="BI104"/>
      <c r="BJ104"/>
      <c r="BK104"/>
      <c r="BL104" s="5"/>
    </row>
    <row r="105" spans="2:65">
      <c r="B105" s="59"/>
      <c r="W105" s="2"/>
      <c r="AG105"/>
      <c r="AH105"/>
      <c r="AI105"/>
      <c r="AJ105"/>
      <c r="BF105" t="s">
        <v>135</v>
      </c>
      <c r="BG105" s="10" t="s">
        <v>112</v>
      </c>
      <c r="BH105" s="10" t="s">
        <v>113</v>
      </c>
      <c r="BI105" s="10" t="s">
        <v>136</v>
      </c>
      <c r="BJ105" s="10" t="s">
        <v>137</v>
      </c>
      <c r="BK105" s="10" t="s">
        <v>138</v>
      </c>
      <c r="BL105" s="36"/>
    </row>
    <row r="106" spans="2:65">
      <c r="B106" s="10"/>
      <c r="Q106" s="89"/>
      <c r="R106" s="89"/>
      <c r="W106" s="2"/>
      <c r="AG106"/>
      <c r="AH106"/>
      <c r="AI106"/>
      <c r="AJ106"/>
      <c r="BF106" t="s">
        <v>295</v>
      </c>
      <c r="BG106" s="10">
        <v>18</v>
      </c>
      <c r="BH106" s="10">
        <v>0</v>
      </c>
      <c r="BI106" s="10">
        <v>30.184999999999999</v>
      </c>
      <c r="BJ106" s="10">
        <v>16.050999999999998</v>
      </c>
      <c r="BK106" s="10">
        <v>3.7829999999999999</v>
      </c>
      <c r="BL106" s="36"/>
    </row>
    <row r="107" spans="2:65">
      <c r="B107" s="10"/>
      <c r="W107" s="2"/>
      <c r="AG107"/>
      <c r="AH107"/>
      <c r="AI107"/>
      <c r="AJ107"/>
      <c r="BF107" t="s">
        <v>296</v>
      </c>
      <c r="BG107" s="10">
        <v>18</v>
      </c>
      <c r="BH107" s="10">
        <v>0</v>
      </c>
      <c r="BI107" s="10">
        <v>52.036999999999999</v>
      </c>
      <c r="BJ107" s="10">
        <v>24.183</v>
      </c>
      <c r="BK107" s="10">
        <v>5.7</v>
      </c>
      <c r="BL107" s="36"/>
      <c r="BM107" s="2"/>
    </row>
    <row r="108" spans="2:65">
      <c r="B108" s="10"/>
      <c r="W108" s="2"/>
      <c r="AG108"/>
      <c r="AH108"/>
      <c r="AI108"/>
      <c r="AJ108"/>
      <c r="BF108" t="s">
        <v>297</v>
      </c>
      <c r="BG108" s="10">
        <v>8</v>
      </c>
      <c r="BH108" s="10">
        <v>0</v>
      </c>
      <c r="BI108" s="10">
        <v>64.792000000000002</v>
      </c>
      <c r="BJ108" s="10">
        <v>23.15</v>
      </c>
      <c r="BK108" s="10">
        <v>8.1850000000000005</v>
      </c>
      <c r="BL108" s="36"/>
      <c r="BM108" s="2"/>
    </row>
    <row r="109" spans="2:65">
      <c r="B109" s="10"/>
      <c r="W109" s="2"/>
      <c r="AG109"/>
      <c r="AH109"/>
      <c r="AI109"/>
      <c r="AJ109"/>
      <c r="BL109" s="36"/>
    </row>
    <row r="110" spans="2:65">
      <c r="B110" s="13"/>
      <c r="W110" s="2"/>
      <c r="AG110"/>
      <c r="AH110"/>
      <c r="AI110"/>
      <c r="AJ110"/>
      <c r="BF110" t="s">
        <v>139</v>
      </c>
      <c r="BG110" s="10" t="s">
        <v>140</v>
      </c>
      <c r="BH110" s="10" t="s">
        <v>141</v>
      </c>
      <c r="BI110" s="10" t="s">
        <v>142</v>
      </c>
      <c r="BJ110" s="10" t="s">
        <v>143</v>
      </c>
      <c r="BK110" s="10" t="s">
        <v>144</v>
      </c>
      <c r="BL110" s="36"/>
    </row>
    <row r="111" spans="2:65">
      <c r="B111" s="10"/>
      <c r="W111" s="2"/>
      <c r="BF111" t="s">
        <v>69</v>
      </c>
      <c r="BG111" s="10">
        <v>2</v>
      </c>
      <c r="BH111" s="10">
        <v>7968.0169999999998</v>
      </c>
      <c r="BI111" s="10">
        <v>3984.0079999999998</v>
      </c>
      <c r="BJ111" s="10">
        <v>9.0380000000000003</v>
      </c>
      <c r="BK111" s="10" t="s">
        <v>123</v>
      </c>
      <c r="BL111" s="36"/>
    </row>
    <row r="112" spans="2:65">
      <c r="B112" s="10"/>
      <c r="W112" s="2"/>
      <c r="BF112" t="s">
        <v>145</v>
      </c>
      <c r="BG112" s="10">
        <v>41</v>
      </c>
      <c r="BH112" s="10">
        <v>18073.302</v>
      </c>
      <c r="BI112" s="10">
        <v>440.81200000000001</v>
      </c>
      <c r="BL112" s="36"/>
    </row>
    <row r="113" spans="2:65">
      <c r="B113" s="10"/>
      <c r="W113" s="2"/>
      <c r="BF113" t="s">
        <v>146</v>
      </c>
      <c r="BG113" s="10">
        <v>43</v>
      </c>
      <c r="BH113" s="10">
        <v>26041.319</v>
      </c>
      <c r="BL113" s="36"/>
    </row>
    <row r="114" spans="2:65">
      <c r="B114" s="10"/>
      <c r="W114" s="2"/>
      <c r="BL114" s="36"/>
    </row>
    <row r="115" spans="2:65">
      <c r="B115" s="10"/>
      <c r="W115" s="2"/>
      <c r="BF115" t="s">
        <v>147</v>
      </c>
      <c r="BL115" s="36"/>
      <c r="BM115" s="131" t="s">
        <v>309</v>
      </c>
    </row>
    <row r="116" spans="2:65">
      <c r="B116" s="10"/>
      <c r="W116" s="2"/>
      <c r="BF116" t="s">
        <v>417</v>
      </c>
      <c r="BL116" s="36"/>
    </row>
    <row r="117" spans="2:65">
      <c r="B117" s="10"/>
      <c r="W117" s="2"/>
      <c r="BF117" t="s">
        <v>288</v>
      </c>
      <c r="BL117" s="36"/>
    </row>
    <row r="118" spans="2:65">
      <c r="B118" s="10"/>
      <c r="W118" s="2"/>
      <c r="BL118" s="36"/>
    </row>
    <row r="119" spans="2:65">
      <c r="B119" s="10"/>
      <c r="W119" s="2"/>
      <c r="BF119" t="s">
        <v>303</v>
      </c>
      <c r="BL119" s="36"/>
    </row>
    <row r="120" spans="2:65">
      <c r="B120" s="10"/>
      <c r="W120" s="2"/>
      <c r="BF120" t="s">
        <v>118</v>
      </c>
      <c r="BG120" s="10" t="s">
        <v>148</v>
      </c>
      <c r="BH120" s="10" t="s">
        <v>149</v>
      </c>
      <c r="BI120" s="10" t="s">
        <v>121</v>
      </c>
      <c r="BJ120" s="10" t="s">
        <v>122</v>
      </c>
      <c r="BL120" s="36"/>
    </row>
    <row r="121" spans="2:65">
      <c r="B121" s="10"/>
      <c r="W121" s="2"/>
      <c r="BF121" s="134" t="s">
        <v>304</v>
      </c>
      <c r="BG121" s="135">
        <v>34.606000000000002</v>
      </c>
      <c r="BH121" s="135">
        <v>3.879</v>
      </c>
      <c r="BI121" s="135">
        <v>1E-3</v>
      </c>
      <c r="BJ121" s="135" t="s">
        <v>124</v>
      </c>
      <c r="BL121" s="36"/>
    </row>
    <row r="122" spans="2:65">
      <c r="B122" s="10"/>
      <c r="W122" s="2"/>
      <c r="BF122" t="s">
        <v>305</v>
      </c>
      <c r="BG122" s="10">
        <v>12.755000000000001</v>
      </c>
      <c r="BH122" s="10">
        <v>1.43</v>
      </c>
      <c r="BI122" s="10">
        <v>0.48099999999999998</v>
      </c>
      <c r="BJ122" s="10" t="s">
        <v>130</v>
      </c>
      <c r="BL122" s="36"/>
    </row>
    <row r="123" spans="2:65">
      <c r="B123" s="10"/>
      <c r="W123" s="2"/>
      <c r="BF123" s="134" t="s">
        <v>306</v>
      </c>
      <c r="BG123" s="135">
        <v>21.852</v>
      </c>
      <c r="BH123" s="135">
        <v>3.1219999999999999</v>
      </c>
      <c r="BI123" s="135">
        <v>0.01</v>
      </c>
      <c r="BJ123" s="135" t="s">
        <v>124</v>
      </c>
      <c r="BL123" s="36"/>
    </row>
    <row r="124" spans="2:65">
      <c r="B124" s="10"/>
      <c r="W124" s="2"/>
      <c r="BF124" s="5"/>
      <c r="BG124" s="36"/>
      <c r="BH124" s="36"/>
      <c r="BI124" s="36"/>
      <c r="BJ124" s="36"/>
      <c r="BK124" s="36"/>
      <c r="BL124" s="36"/>
    </row>
    <row r="125" spans="2:65">
      <c r="B125" s="10"/>
      <c r="W125" s="2"/>
      <c r="BF125" s="5"/>
      <c r="BG125" s="36"/>
      <c r="BH125" s="36"/>
      <c r="BI125" s="36"/>
      <c r="BJ125" s="36"/>
      <c r="BK125" s="36"/>
      <c r="BL125" s="5"/>
    </row>
    <row r="126" spans="2:65">
      <c r="B126" s="10"/>
      <c r="W126" s="2"/>
      <c r="BF126" s="182" t="s">
        <v>401</v>
      </c>
      <c r="BG126" s="183"/>
      <c r="BH126" s="183"/>
      <c r="BI126" s="183"/>
      <c r="BJ126" s="183"/>
      <c r="BK126" s="183"/>
      <c r="BL126" s="184"/>
    </row>
    <row r="127" spans="2:65">
      <c r="B127" s="10"/>
      <c r="W127" s="2"/>
      <c r="BF127" s="5" t="s">
        <v>110</v>
      </c>
      <c r="BG127" s="36" t="s">
        <v>374</v>
      </c>
      <c r="BH127" s="36"/>
      <c r="BI127" s="36"/>
      <c r="BJ127" s="36"/>
      <c r="BK127" s="36"/>
      <c r="BL127" s="5"/>
    </row>
    <row r="128" spans="2:65">
      <c r="B128" s="10"/>
      <c r="W128" s="2"/>
      <c r="BF128" s="5" t="s">
        <v>348</v>
      </c>
      <c r="BG128" s="36"/>
      <c r="BH128" s="36"/>
      <c r="BI128" s="36"/>
      <c r="BJ128" s="36"/>
      <c r="BK128" s="36"/>
      <c r="BL128" s="5"/>
    </row>
    <row r="129" spans="2:65">
      <c r="B129" s="10"/>
      <c r="W129" s="2"/>
      <c r="BF129" s="5" t="s">
        <v>375</v>
      </c>
      <c r="BG129" s="36"/>
      <c r="BH129" s="36"/>
      <c r="BI129" s="36"/>
      <c r="BJ129" s="36"/>
      <c r="BK129" s="36"/>
      <c r="BL129" s="5"/>
    </row>
    <row r="130" spans="2:65">
      <c r="B130" s="10"/>
      <c r="W130" s="2"/>
      <c r="BF130" s="5" t="s">
        <v>106</v>
      </c>
      <c r="BG130" s="36" t="s">
        <v>68</v>
      </c>
      <c r="BH130" s="36" t="s">
        <v>376</v>
      </c>
      <c r="BI130" s="36"/>
      <c r="BJ130" s="36"/>
      <c r="BK130" s="36"/>
      <c r="BL130" s="5"/>
    </row>
    <row r="131" spans="2:65">
      <c r="B131" s="10"/>
      <c r="W131" s="2"/>
      <c r="BF131" s="5" t="s">
        <v>108</v>
      </c>
      <c r="BG131" s="36" t="s">
        <v>70</v>
      </c>
      <c r="BH131" s="36" t="s">
        <v>109</v>
      </c>
      <c r="BI131" s="36"/>
      <c r="BJ131" s="36"/>
      <c r="BK131" s="36"/>
      <c r="BL131" s="5"/>
    </row>
    <row r="132" spans="2:65">
      <c r="B132" s="10"/>
      <c r="W132" s="2"/>
      <c r="BF132" s="5"/>
      <c r="BG132" s="36"/>
      <c r="BH132" s="36"/>
      <c r="BI132" s="36"/>
      <c r="BJ132" s="36"/>
      <c r="BK132" s="36"/>
      <c r="BL132" s="5"/>
    </row>
    <row r="133" spans="2:65">
      <c r="B133" s="10"/>
      <c r="W133" s="2"/>
      <c r="BF133" s="5" t="s">
        <v>111</v>
      </c>
      <c r="BG133" s="36" t="s">
        <v>112</v>
      </c>
      <c r="BH133" s="36" t="s">
        <v>113</v>
      </c>
      <c r="BI133" s="36" t="s">
        <v>114</v>
      </c>
      <c r="BJ133" s="147">
        <v>0.25</v>
      </c>
      <c r="BK133" s="147">
        <v>0.75</v>
      </c>
      <c r="BL133" s="5"/>
      <c r="BM133" s="131" t="s">
        <v>309</v>
      </c>
    </row>
    <row r="134" spans="2:65">
      <c r="B134" s="10"/>
      <c r="W134" s="2"/>
      <c r="BF134" s="5" t="s">
        <v>295</v>
      </c>
      <c r="BG134" s="36">
        <v>20</v>
      </c>
      <c r="BH134" s="36">
        <v>0</v>
      </c>
      <c r="BI134" s="36">
        <v>28.75</v>
      </c>
      <c r="BJ134" s="36">
        <v>11.25</v>
      </c>
      <c r="BK134" s="36">
        <v>43.75</v>
      </c>
      <c r="BL134" s="5"/>
    </row>
    <row r="135" spans="2:65">
      <c r="B135" s="10"/>
      <c r="W135" s="2"/>
      <c r="BF135" s="5" t="s">
        <v>296</v>
      </c>
      <c r="BG135" s="36">
        <v>20</v>
      </c>
      <c r="BH135" s="36">
        <v>0</v>
      </c>
      <c r="BI135" s="36">
        <v>51.667000000000002</v>
      </c>
      <c r="BJ135" s="36">
        <v>21.875</v>
      </c>
      <c r="BK135" s="36">
        <v>69.375</v>
      </c>
      <c r="BL135" s="5"/>
    </row>
    <row r="136" spans="2:65">
      <c r="B136" s="10"/>
      <c r="W136" s="2"/>
      <c r="BF136" s="5" t="s">
        <v>297</v>
      </c>
      <c r="BG136" s="36">
        <v>10</v>
      </c>
      <c r="BH136" s="36">
        <v>0</v>
      </c>
      <c r="BI136" s="36">
        <v>72.5</v>
      </c>
      <c r="BJ136" s="36">
        <v>51.667000000000002</v>
      </c>
      <c r="BK136" s="36">
        <v>92.5</v>
      </c>
      <c r="BL136" s="5"/>
    </row>
    <row r="137" spans="2:65">
      <c r="B137" s="10"/>
      <c r="W137" s="2"/>
      <c r="BF137" s="5"/>
      <c r="BG137" s="36"/>
      <c r="BH137" s="36"/>
      <c r="BI137" s="36"/>
      <c r="BJ137" s="36"/>
      <c r="BK137" s="36"/>
      <c r="BL137" s="5"/>
    </row>
    <row r="138" spans="2:65">
      <c r="B138" s="10"/>
      <c r="W138" s="2"/>
      <c r="BF138" s="5" t="s">
        <v>377</v>
      </c>
      <c r="BG138" s="36"/>
      <c r="BH138" s="36"/>
      <c r="BI138" s="36"/>
      <c r="BJ138" s="36"/>
      <c r="BK138" s="36"/>
      <c r="BL138" s="5"/>
    </row>
    <row r="139" spans="2:65">
      <c r="B139" s="10"/>
      <c r="W139" s="2"/>
      <c r="BF139" s="5" t="s">
        <v>378</v>
      </c>
      <c r="BG139" s="36"/>
      <c r="BH139" s="36"/>
      <c r="BI139" s="36"/>
      <c r="BJ139" s="36"/>
      <c r="BK139" s="36"/>
      <c r="BL139" s="5"/>
      <c r="BM139" s="131" t="s">
        <v>309</v>
      </c>
    </row>
    <row r="140" spans="2:65">
      <c r="B140" s="10"/>
      <c r="W140" s="2"/>
      <c r="BF140" s="5" t="s">
        <v>117</v>
      </c>
      <c r="BG140" s="36"/>
      <c r="BH140" s="36"/>
      <c r="BI140" s="36"/>
      <c r="BJ140" s="36"/>
      <c r="BK140" s="36"/>
      <c r="BL140" s="5"/>
    </row>
    <row r="141" spans="2:65">
      <c r="B141" s="10"/>
      <c r="W141" s="2"/>
      <c r="BF141" s="5" t="s">
        <v>287</v>
      </c>
      <c r="BG141" s="36"/>
      <c r="BH141" s="36"/>
      <c r="BI141" s="36"/>
      <c r="BJ141" s="36"/>
      <c r="BK141" s="36"/>
      <c r="BL141" s="5"/>
    </row>
    <row r="142" spans="2:65">
      <c r="B142" s="10"/>
      <c r="W142" s="2"/>
      <c r="BF142" s="5"/>
      <c r="BG142" s="36"/>
      <c r="BH142" s="36"/>
      <c r="BI142" s="36"/>
      <c r="BJ142" s="36"/>
      <c r="BK142" s="36"/>
      <c r="BL142" s="5"/>
    </row>
    <row r="143" spans="2:65">
      <c r="B143" s="10"/>
      <c r="W143" s="2"/>
      <c r="BF143" s="5" t="s">
        <v>118</v>
      </c>
      <c r="BG143" s="36" t="s">
        <v>119</v>
      </c>
      <c r="BH143" s="36" t="s">
        <v>120</v>
      </c>
      <c r="BI143" s="36" t="s">
        <v>121</v>
      </c>
      <c r="BJ143" s="36" t="s">
        <v>122</v>
      </c>
      <c r="BK143" s="36"/>
      <c r="BL143" s="5"/>
    </row>
    <row r="144" spans="2:65">
      <c r="B144" s="10"/>
      <c r="W144" s="2"/>
      <c r="BF144" s="134" t="s">
        <v>359</v>
      </c>
      <c r="BG144" s="135">
        <v>19.625</v>
      </c>
      <c r="BH144" s="135">
        <v>3.476</v>
      </c>
      <c r="BI144" s="135">
        <v>2E-3</v>
      </c>
      <c r="BJ144" s="135" t="s">
        <v>124</v>
      </c>
      <c r="BK144" s="36"/>
      <c r="BL144" s="5"/>
    </row>
    <row r="145" spans="2:65">
      <c r="B145" s="10"/>
      <c r="W145" s="2"/>
      <c r="BF145" s="5" t="s">
        <v>354</v>
      </c>
      <c r="BG145" s="36">
        <v>8.125</v>
      </c>
      <c r="BH145" s="36">
        <v>1.4390000000000001</v>
      </c>
      <c r="BI145" s="36">
        <v>0.45</v>
      </c>
      <c r="BJ145" s="36" t="s">
        <v>130</v>
      </c>
      <c r="BK145" s="36"/>
      <c r="BL145" s="5"/>
    </row>
    <row r="146" spans="2:65">
      <c r="B146" s="10"/>
      <c r="W146" s="2"/>
      <c r="BF146" s="134" t="s">
        <v>360</v>
      </c>
      <c r="BG146" s="135">
        <v>11.5</v>
      </c>
      <c r="BH146" s="135">
        <v>2.4950000000000001</v>
      </c>
      <c r="BI146" s="135">
        <v>3.7999999999999999E-2</v>
      </c>
      <c r="BJ146" s="135" t="s">
        <v>124</v>
      </c>
      <c r="BK146" s="36"/>
      <c r="BL146" s="5"/>
    </row>
    <row r="147" spans="2:65">
      <c r="B147" s="10"/>
      <c r="W147" s="2"/>
      <c r="BF147" s="5"/>
      <c r="BG147" s="36"/>
      <c r="BH147" s="36"/>
      <c r="BI147" s="36"/>
      <c r="BJ147" s="36"/>
      <c r="BK147" s="36"/>
      <c r="BL147" s="5"/>
    </row>
    <row r="148" spans="2:65">
      <c r="B148" s="10"/>
      <c r="W148" s="2"/>
      <c r="BF148" s="5" t="s">
        <v>125</v>
      </c>
      <c r="BG148" s="36"/>
      <c r="BH148" s="36"/>
      <c r="BI148" s="36"/>
      <c r="BJ148" s="36"/>
      <c r="BK148" s="36"/>
      <c r="BL148" s="5"/>
    </row>
    <row r="149" spans="2:65">
      <c r="B149" s="10"/>
      <c r="X149" s="5"/>
      <c r="Y149" s="5"/>
      <c r="Z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BF149" s="5"/>
      <c r="BG149" s="36"/>
      <c r="BH149" s="36"/>
      <c r="BI149" s="36"/>
      <c r="BJ149" s="36"/>
      <c r="BK149" s="36"/>
      <c r="BL149" s="5"/>
    </row>
    <row r="150" spans="2:65">
      <c r="B150" s="10"/>
      <c r="X150" s="5"/>
      <c r="Y150" s="5"/>
      <c r="Z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BF150" s="182" t="s">
        <v>399</v>
      </c>
      <c r="BG150" s="183"/>
      <c r="BH150" s="183"/>
      <c r="BI150" s="183"/>
      <c r="BJ150" s="183"/>
      <c r="BK150" s="183"/>
      <c r="BL150" s="184"/>
    </row>
    <row r="151" spans="2:65">
      <c r="W151" s="2"/>
      <c r="AA151" s="5"/>
      <c r="AB151" s="5"/>
      <c r="AC151" s="5"/>
      <c r="BF151" t="s">
        <v>105</v>
      </c>
      <c r="BG151" s="33" t="s">
        <v>414</v>
      </c>
    </row>
    <row r="152" spans="2:65">
      <c r="W152" s="2"/>
      <c r="AA152" s="5"/>
      <c r="AB152" s="5"/>
      <c r="AC152" s="5"/>
      <c r="BF152" t="s">
        <v>348</v>
      </c>
    </row>
    <row r="153" spans="2:65">
      <c r="W153" s="2"/>
      <c r="BF153" t="s">
        <v>379</v>
      </c>
    </row>
    <row r="154" spans="2:65">
      <c r="W154" s="2"/>
      <c r="BF154" t="s">
        <v>106</v>
      </c>
      <c r="BG154" s="10" t="s">
        <v>68</v>
      </c>
      <c r="BH154" s="33" t="s">
        <v>380</v>
      </c>
    </row>
    <row r="155" spans="2:65">
      <c r="W155" s="2"/>
      <c r="BF155" t="s">
        <v>108</v>
      </c>
      <c r="BG155" s="10" t="s">
        <v>68</v>
      </c>
      <c r="BH155" s="33" t="s">
        <v>381</v>
      </c>
    </row>
    <row r="156" spans="2:65">
      <c r="W156" s="2"/>
    </row>
    <row r="157" spans="2:65">
      <c r="W157" s="2"/>
      <c r="BF157" t="s">
        <v>135</v>
      </c>
      <c r="BG157" s="10" t="s">
        <v>112</v>
      </c>
      <c r="BH157" s="10" t="s">
        <v>113</v>
      </c>
      <c r="BI157" s="10" t="s">
        <v>136</v>
      </c>
      <c r="BJ157" s="10" t="s">
        <v>137</v>
      </c>
      <c r="BK157" s="10" t="s">
        <v>138</v>
      </c>
    </row>
    <row r="158" spans="2:65">
      <c r="W158" s="2"/>
      <c r="BF158" t="s">
        <v>295</v>
      </c>
      <c r="BG158" s="10">
        <v>20</v>
      </c>
      <c r="BH158" s="10">
        <v>0</v>
      </c>
      <c r="BI158" s="10">
        <v>32.292000000000002</v>
      </c>
      <c r="BJ158" s="10">
        <v>4.3499999999999996</v>
      </c>
      <c r="BK158" s="10">
        <v>0.97299999999999998</v>
      </c>
    </row>
    <row r="159" spans="2:65">
      <c r="W159" s="2"/>
      <c r="BF159" t="s">
        <v>296</v>
      </c>
      <c r="BG159" s="10">
        <v>20</v>
      </c>
      <c r="BH159" s="10">
        <v>0</v>
      </c>
      <c r="BI159" s="10">
        <v>29.332999999999998</v>
      </c>
      <c r="BJ159" s="10">
        <v>3.34</v>
      </c>
      <c r="BK159" s="10">
        <v>0.747</v>
      </c>
      <c r="BM159" s="2"/>
    </row>
    <row r="160" spans="2:65">
      <c r="W160" s="2"/>
      <c r="BF160" t="s">
        <v>297</v>
      </c>
      <c r="BG160" s="10">
        <v>10</v>
      </c>
      <c r="BH160" s="10">
        <v>0</v>
      </c>
      <c r="BI160" s="10">
        <v>38.5</v>
      </c>
      <c r="BJ160" s="10">
        <v>6.9589999999999996</v>
      </c>
      <c r="BK160" s="10">
        <v>2.2010000000000001</v>
      </c>
      <c r="BM160" s="2"/>
    </row>
    <row r="161" spans="23:65">
      <c r="W161" s="2"/>
      <c r="BM161" s="131"/>
    </row>
    <row r="162" spans="23:65">
      <c r="W162" s="2"/>
      <c r="BF162" t="s">
        <v>139</v>
      </c>
      <c r="BG162" s="10" t="s">
        <v>140</v>
      </c>
      <c r="BH162" s="10" t="s">
        <v>141</v>
      </c>
      <c r="BI162" s="10" t="s">
        <v>142</v>
      </c>
      <c r="BJ162" s="10" t="s">
        <v>143</v>
      </c>
      <c r="BK162" s="10" t="s">
        <v>144</v>
      </c>
    </row>
    <row r="163" spans="23:65">
      <c r="W163" s="2"/>
      <c r="BF163" s="131" t="s">
        <v>69</v>
      </c>
      <c r="BG163" s="10">
        <v>2</v>
      </c>
      <c r="BH163" s="10">
        <v>560.29899999999998</v>
      </c>
      <c r="BI163" s="10">
        <v>280.149</v>
      </c>
      <c r="BJ163" s="10">
        <v>13.071</v>
      </c>
      <c r="BK163" s="10" t="s">
        <v>123</v>
      </c>
    </row>
    <row r="164" spans="23:65">
      <c r="W164" s="2"/>
      <c r="BF164" t="s">
        <v>145</v>
      </c>
      <c r="BG164" s="10">
        <v>47</v>
      </c>
      <c r="BH164" s="10">
        <v>1007.326</v>
      </c>
      <c r="BI164" s="10">
        <v>21.431999999999999</v>
      </c>
    </row>
    <row r="165" spans="23:65">
      <c r="W165" s="2"/>
      <c r="BF165" t="s">
        <v>146</v>
      </c>
      <c r="BG165" s="10">
        <v>49</v>
      </c>
      <c r="BH165" s="10">
        <v>1567.625</v>
      </c>
    </row>
    <row r="166" spans="23:65">
      <c r="W166" s="2"/>
    </row>
    <row r="167" spans="23:65">
      <c r="W167" s="2"/>
      <c r="BF167" t="s">
        <v>147</v>
      </c>
      <c r="BM167" s="131" t="s">
        <v>309</v>
      </c>
    </row>
    <row r="168" spans="23:65">
      <c r="W168" s="2"/>
      <c r="BF168" t="s">
        <v>415</v>
      </c>
    </row>
    <row r="169" spans="23:65">
      <c r="W169" s="2"/>
      <c r="BF169" t="s">
        <v>288</v>
      </c>
    </row>
    <row r="170" spans="23:65">
      <c r="W170" s="2"/>
    </row>
    <row r="171" spans="23:65">
      <c r="W171" s="2"/>
      <c r="BF171" t="s">
        <v>303</v>
      </c>
    </row>
    <row r="172" spans="23:65">
      <c r="W172" s="2"/>
      <c r="BF172" t="s">
        <v>118</v>
      </c>
      <c r="BG172" s="10" t="s">
        <v>148</v>
      </c>
      <c r="BH172" s="10" t="s">
        <v>149</v>
      </c>
      <c r="BI172" s="10" t="s">
        <v>121</v>
      </c>
      <c r="BJ172" s="10" t="s">
        <v>122</v>
      </c>
    </row>
    <row r="173" spans="23:65">
      <c r="W173" s="2"/>
      <c r="BF173" t="s">
        <v>305</v>
      </c>
      <c r="BG173" s="10">
        <v>9.1669999999999998</v>
      </c>
      <c r="BH173" s="10">
        <v>5.1120000000000001</v>
      </c>
      <c r="BI173" s="10" t="s">
        <v>123</v>
      </c>
      <c r="BJ173" s="10" t="s">
        <v>124</v>
      </c>
    </row>
    <row r="174" spans="23:65">
      <c r="W174" s="2"/>
      <c r="BF174" s="134" t="s">
        <v>304</v>
      </c>
      <c r="BG174" s="135">
        <v>6.2080000000000002</v>
      </c>
      <c r="BH174" s="135">
        <v>3.4630000000000001</v>
      </c>
      <c r="BI174" s="135">
        <v>3.0000000000000001E-3</v>
      </c>
      <c r="BJ174" s="135" t="s">
        <v>124</v>
      </c>
    </row>
    <row r="175" spans="23:65">
      <c r="W175" s="2"/>
      <c r="BF175" s="134" t="s">
        <v>308</v>
      </c>
      <c r="BG175" s="135">
        <v>2.9580000000000002</v>
      </c>
      <c r="BH175" s="135">
        <v>2.0209999999999999</v>
      </c>
      <c r="BI175" s="135">
        <v>0.14699999999999999</v>
      </c>
      <c r="BJ175" s="135" t="s">
        <v>130</v>
      </c>
    </row>
    <row r="176" spans="23:65">
      <c r="W176" s="2"/>
      <c r="BF176" s="5"/>
      <c r="BG176" s="36"/>
      <c r="BH176" s="36"/>
      <c r="BI176" s="36"/>
      <c r="BJ176" s="36"/>
      <c r="BK176" s="36"/>
      <c r="BL176" s="5"/>
    </row>
    <row r="177" spans="23:65">
      <c r="W177" s="2"/>
      <c r="BF177" s="182" t="s">
        <v>400</v>
      </c>
      <c r="BG177" s="183"/>
      <c r="BH177" s="183"/>
      <c r="BI177" s="183"/>
      <c r="BJ177" s="183"/>
      <c r="BK177" s="183"/>
      <c r="BL177" s="184"/>
    </row>
    <row r="178" spans="23:65">
      <c r="W178" s="2"/>
      <c r="BF178" s="5" t="s">
        <v>110</v>
      </c>
      <c r="BG178" s="37" t="s">
        <v>382</v>
      </c>
      <c r="BH178" s="36"/>
      <c r="BI178" s="36"/>
      <c r="BJ178" s="36"/>
      <c r="BK178" s="36"/>
      <c r="BL178" s="5"/>
    </row>
    <row r="179" spans="23:65">
      <c r="W179" s="2"/>
      <c r="BF179" s="5" t="s">
        <v>348</v>
      </c>
      <c r="BG179" s="36"/>
      <c r="BH179" s="36"/>
      <c r="BI179" s="36"/>
      <c r="BJ179" s="36"/>
      <c r="BK179" s="36"/>
      <c r="BL179" s="5"/>
    </row>
    <row r="180" spans="23:65">
      <c r="W180" s="2"/>
      <c r="BF180" s="5" t="s">
        <v>383</v>
      </c>
      <c r="BG180" s="36"/>
      <c r="BH180" s="36"/>
      <c r="BI180" s="36"/>
      <c r="BJ180" s="36"/>
      <c r="BK180" s="36"/>
      <c r="BL180" s="5"/>
      <c r="BM180" s="131" t="s">
        <v>309</v>
      </c>
    </row>
    <row r="181" spans="23:65">
      <c r="BF181" s="5" t="s">
        <v>106</v>
      </c>
      <c r="BG181" s="36" t="s">
        <v>70</v>
      </c>
      <c r="BH181" s="36" t="s">
        <v>109</v>
      </c>
      <c r="BI181" s="36"/>
      <c r="BJ181" s="36"/>
      <c r="BK181" s="36"/>
      <c r="BL181" s="5"/>
    </row>
    <row r="182" spans="23:65">
      <c r="BF182" s="5"/>
      <c r="BG182" s="36"/>
      <c r="BH182" s="36"/>
      <c r="BI182" s="36"/>
      <c r="BJ182" s="36"/>
      <c r="BK182" s="36"/>
      <c r="BL182" s="5"/>
    </row>
    <row r="183" spans="23:65">
      <c r="BF183" s="5" t="s">
        <v>111</v>
      </c>
      <c r="BG183" s="36" t="s">
        <v>112</v>
      </c>
      <c r="BH183" s="36" t="s">
        <v>113</v>
      </c>
      <c r="BI183" s="36" t="s">
        <v>114</v>
      </c>
      <c r="BJ183" s="147">
        <v>0.25</v>
      </c>
      <c r="BK183" s="147">
        <v>0.75</v>
      </c>
      <c r="BL183" s="5"/>
    </row>
    <row r="184" spans="23:65">
      <c r="BF184" s="5" t="s">
        <v>295</v>
      </c>
      <c r="BG184" s="36">
        <v>18</v>
      </c>
      <c r="BH184" s="36">
        <v>0</v>
      </c>
      <c r="BI184" s="36">
        <v>55.832999999999998</v>
      </c>
      <c r="BJ184" s="36">
        <v>36.875</v>
      </c>
      <c r="BK184" s="36">
        <v>68.125</v>
      </c>
      <c r="BL184" s="5"/>
    </row>
    <row r="185" spans="23:65">
      <c r="BF185" s="5" t="s">
        <v>296</v>
      </c>
      <c r="BG185" s="36">
        <v>18</v>
      </c>
      <c r="BH185" s="36">
        <v>0</v>
      </c>
      <c r="BI185" s="36">
        <v>79.167000000000002</v>
      </c>
      <c r="BJ185" s="36">
        <v>50</v>
      </c>
      <c r="BK185" s="36">
        <v>83.75</v>
      </c>
      <c r="BL185" s="5"/>
    </row>
    <row r="186" spans="23:65">
      <c r="BF186" s="5" t="s">
        <v>297</v>
      </c>
      <c r="BG186" s="36">
        <v>8</v>
      </c>
      <c r="BH186" s="36">
        <v>0</v>
      </c>
      <c r="BI186" s="36">
        <v>83.332999999999998</v>
      </c>
      <c r="BJ186" s="36">
        <v>71.25</v>
      </c>
      <c r="BK186" s="36">
        <v>100</v>
      </c>
      <c r="BL186" s="5"/>
    </row>
    <row r="187" spans="23:65">
      <c r="BF187" s="5"/>
      <c r="BG187" s="36"/>
      <c r="BH187" s="36"/>
      <c r="BI187" s="36"/>
      <c r="BJ187" s="36"/>
      <c r="BK187" s="36"/>
      <c r="BL187" s="5"/>
    </row>
    <row r="188" spans="23:65">
      <c r="BF188" s="5" t="s">
        <v>384</v>
      </c>
      <c r="BG188" s="36"/>
      <c r="BH188" s="36"/>
      <c r="BI188" s="36"/>
      <c r="BJ188" s="36"/>
      <c r="BK188" s="36"/>
      <c r="BL188" s="5"/>
    </row>
    <row r="189" spans="23:65">
      <c r="BF189" s="5" t="s">
        <v>385</v>
      </c>
      <c r="BG189" s="36"/>
      <c r="BH189" s="36"/>
      <c r="BI189" s="36"/>
      <c r="BJ189" s="36"/>
      <c r="BK189" s="36"/>
      <c r="BL189" s="5"/>
      <c r="BM189" s="131" t="s">
        <v>309</v>
      </c>
    </row>
    <row r="190" spans="23:65">
      <c r="BF190" s="5" t="s">
        <v>117</v>
      </c>
      <c r="BG190" s="36"/>
      <c r="BH190" s="36"/>
      <c r="BI190" s="36"/>
      <c r="BJ190" s="36"/>
      <c r="BK190" s="36"/>
      <c r="BL190" s="5"/>
    </row>
    <row r="191" spans="23:65">
      <c r="BF191" s="5" t="s">
        <v>287</v>
      </c>
      <c r="BG191" s="36"/>
      <c r="BH191" s="36"/>
      <c r="BI191" s="36"/>
      <c r="BJ191" s="36"/>
      <c r="BK191" s="36"/>
      <c r="BL191" s="5"/>
    </row>
    <row r="192" spans="23:65">
      <c r="BF192" s="5"/>
      <c r="BG192" s="36"/>
      <c r="BH192" s="36"/>
      <c r="BI192" s="36"/>
      <c r="BJ192" s="36"/>
      <c r="BK192" s="36"/>
      <c r="BL192" s="5"/>
    </row>
    <row r="193" spans="4:65">
      <c r="BF193" s="5" t="s">
        <v>118</v>
      </c>
      <c r="BG193" s="36" t="s">
        <v>119</v>
      </c>
      <c r="BH193" s="36" t="s">
        <v>120</v>
      </c>
      <c r="BI193" s="36" t="s">
        <v>121</v>
      </c>
      <c r="BJ193" s="36" t="s">
        <v>122</v>
      </c>
      <c r="BK193" s="36"/>
      <c r="BL193" s="5"/>
    </row>
    <row r="194" spans="4:65">
      <c r="BF194" s="134" t="s">
        <v>359</v>
      </c>
      <c r="BG194" s="135">
        <v>16.638999999999999</v>
      </c>
      <c r="BH194" s="135">
        <v>3.048</v>
      </c>
      <c r="BI194" s="135">
        <v>7.0000000000000001E-3</v>
      </c>
      <c r="BJ194" s="135" t="s">
        <v>124</v>
      </c>
      <c r="BK194" s="36"/>
      <c r="BL194" s="5"/>
    </row>
    <row r="195" spans="4:65">
      <c r="BF195" s="5" t="s">
        <v>354</v>
      </c>
      <c r="BG195" s="36">
        <v>7.806</v>
      </c>
      <c r="BH195" s="36">
        <v>1.43</v>
      </c>
      <c r="BI195" s="36">
        <v>0.45800000000000002</v>
      </c>
      <c r="BJ195" s="36" t="s">
        <v>130</v>
      </c>
      <c r="BK195" s="36"/>
      <c r="BL195" s="5"/>
    </row>
    <row r="196" spans="4:65">
      <c r="BF196" s="134" t="s">
        <v>360</v>
      </c>
      <c r="BG196" s="135">
        <v>8.8330000000000002</v>
      </c>
      <c r="BH196" s="135">
        <v>2.0630000000000002</v>
      </c>
      <c r="BI196" s="135">
        <v>0.11700000000000001</v>
      </c>
      <c r="BJ196" s="135" t="s">
        <v>130</v>
      </c>
      <c r="BK196" s="36"/>
      <c r="BL196" s="5"/>
    </row>
    <row r="197" spans="4:65">
      <c r="BF197" s="5"/>
      <c r="BG197" s="36"/>
      <c r="BH197" s="36"/>
      <c r="BI197" s="36"/>
      <c r="BJ197" s="36"/>
      <c r="BK197" s="36"/>
      <c r="BL197" s="5"/>
    </row>
    <row r="198" spans="4:65">
      <c r="BF198" s="5" t="s">
        <v>125</v>
      </c>
      <c r="BG198" s="36"/>
      <c r="BH198" s="36"/>
      <c r="BI198" s="36"/>
      <c r="BJ198" s="36"/>
      <c r="BK198" s="36"/>
      <c r="BL198" s="5"/>
    </row>
    <row r="199" spans="4:65">
      <c r="BF199" s="5"/>
      <c r="BG199" s="36"/>
      <c r="BH199" s="36"/>
      <c r="BI199" s="36"/>
      <c r="BJ199" s="36"/>
      <c r="BK199" s="36"/>
      <c r="BL199" s="5"/>
    </row>
    <row r="200" spans="4:65">
      <c r="BF200" s="182" t="s">
        <v>402</v>
      </c>
      <c r="BG200" s="183"/>
      <c r="BH200" s="183"/>
      <c r="BI200" s="183"/>
      <c r="BJ200" s="183"/>
      <c r="BK200" s="183"/>
      <c r="BL200" s="184"/>
    </row>
    <row r="201" spans="4:65">
      <c r="BF201" t="s">
        <v>105</v>
      </c>
      <c r="BG201" t="s">
        <v>410</v>
      </c>
      <c r="BH201"/>
      <c r="BI201"/>
      <c r="BJ201"/>
      <c r="BK201"/>
    </row>
    <row r="202" spans="4:65">
      <c r="BF202" t="s">
        <v>348</v>
      </c>
      <c r="BG202" s="33"/>
      <c r="BH202" s="33"/>
    </row>
    <row r="203" spans="4:65">
      <c r="BF203" t="s">
        <v>386</v>
      </c>
    </row>
    <row r="204" spans="4:65">
      <c r="BF204" t="s">
        <v>106</v>
      </c>
      <c r="BG204" s="10" t="s">
        <v>68</v>
      </c>
      <c r="BH204" s="33" t="s">
        <v>387</v>
      </c>
    </row>
    <row r="205" spans="4:65">
      <c r="BF205" t="s">
        <v>108</v>
      </c>
      <c r="BG205" s="10" t="s">
        <v>68</v>
      </c>
      <c r="BH205" s="33" t="s">
        <v>388</v>
      </c>
    </row>
    <row r="207" spans="4:65">
      <c r="D207" s="5"/>
      <c r="E207" s="36"/>
      <c r="F207" s="36"/>
      <c r="BF207" t="s">
        <v>135</v>
      </c>
      <c r="BG207" s="10" t="s">
        <v>112</v>
      </c>
      <c r="BH207" s="10" t="s">
        <v>113</v>
      </c>
      <c r="BI207" s="10" t="s">
        <v>136</v>
      </c>
      <c r="BJ207" s="10" t="s">
        <v>137</v>
      </c>
      <c r="BK207" s="10" t="s">
        <v>138</v>
      </c>
    </row>
    <row r="208" spans="4:65">
      <c r="D208" s="5"/>
      <c r="E208" s="36"/>
      <c r="F208" s="36"/>
      <c r="G208" s="36"/>
      <c r="BF208" t="s">
        <v>295</v>
      </c>
      <c r="BG208" s="10">
        <v>20</v>
      </c>
      <c r="BH208" s="10">
        <v>0</v>
      </c>
      <c r="BI208" s="10">
        <v>47.042000000000002</v>
      </c>
      <c r="BJ208" s="10">
        <v>20.082999999999998</v>
      </c>
      <c r="BK208" s="10">
        <v>4.4909999999999997</v>
      </c>
      <c r="BM208" s="2"/>
    </row>
    <row r="209" spans="4:65">
      <c r="D209" s="5"/>
      <c r="E209" s="36"/>
      <c r="F209" s="36"/>
      <c r="G209" s="36"/>
      <c r="BF209" t="s">
        <v>296</v>
      </c>
      <c r="BG209" s="10">
        <v>20</v>
      </c>
      <c r="BH209" s="10">
        <v>0</v>
      </c>
      <c r="BI209" s="10">
        <v>63</v>
      </c>
      <c r="BJ209" s="10">
        <v>24.797000000000001</v>
      </c>
      <c r="BK209" s="10">
        <v>5.5449999999999999</v>
      </c>
      <c r="BM209" s="2"/>
    </row>
    <row r="210" spans="4:65">
      <c r="D210" s="5"/>
      <c r="E210" s="36"/>
      <c r="F210" s="36"/>
      <c r="G210" s="36"/>
      <c r="BF210" t="s">
        <v>297</v>
      </c>
      <c r="BG210" s="10">
        <v>10</v>
      </c>
      <c r="BH210" s="10">
        <v>0</v>
      </c>
      <c r="BI210" s="10">
        <v>75.25</v>
      </c>
      <c r="BJ210" s="10">
        <v>19.594999999999999</v>
      </c>
      <c r="BK210" s="10">
        <v>6.1959999999999997</v>
      </c>
      <c r="BM210" s="2"/>
    </row>
    <row r="211" spans="4:65">
      <c r="D211" s="5"/>
      <c r="E211" s="36"/>
      <c r="F211" s="36"/>
      <c r="G211" s="36"/>
    </row>
    <row r="212" spans="4:65">
      <c r="D212" s="5"/>
      <c r="E212" s="36"/>
      <c r="F212" s="36"/>
      <c r="G212" s="36"/>
      <c r="BF212" t="s">
        <v>139</v>
      </c>
      <c r="BG212" s="10" t="s">
        <v>140</v>
      </c>
      <c r="BH212" s="10" t="s">
        <v>141</v>
      </c>
      <c r="BI212" s="10" t="s">
        <v>142</v>
      </c>
      <c r="BJ212" s="10" t="s">
        <v>143</v>
      </c>
      <c r="BK212" s="10" t="s">
        <v>144</v>
      </c>
    </row>
    <row r="213" spans="4:65">
      <c r="D213" s="5"/>
      <c r="E213" s="36"/>
      <c r="F213" s="36"/>
      <c r="G213" s="36"/>
      <c r="BF213" t="s">
        <v>69</v>
      </c>
      <c r="BG213" s="10">
        <v>2</v>
      </c>
      <c r="BH213" s="10">
        <v>5820.4380000000001</v>
      </c>
      <c r="BI213" s="10">
        <v>2910.2190000000001</v>
      </c>
      <c r="BJ213" s="10">
        <v>5.9989999999999997</v>
      </c>
      <c r="BK213" s="10">
        <v>5.0000000000000001E-3</v>
      </c>
    </row>
    <row r="214" spans="4:65">
      <c r="D214" s="5"/>
      <c r="E214" s="36"/>
      <c r="F214" s="36"/>
      <c r="G214" s="36"/>
      <c r="BF214" t="s">
        <v>145</v>
      </c>
      <c r="BG214" s="10">
        <v>47</v>
      </c>
      <c r="BH214" s="10">
        <v>22801.285</v>
      </c>
      <c r="BI214" s="10">
        <v>485.13400000000001</v>
      </c>
    </row>
    <row r="215" spans="4:65">
      <c r="D215" s="5"/>
      <c r="E215" s="36"/>
      <c r="F215" s="36"/>
      <c r="G215" s="36"/>
      <c r="BF215" t="s">
        <v>146</v>
      </c>
      <c r="BG215" s="10">
        <v>49</v>
      </c>
      <c r="BH215" s="10">
        <v>28621.722000000002</v>
      </c>
    </row>
    <row r="216" spans="4:65">
      <c r="D216" s="5"/>
      <c r="E216" s="36"/>
      <c r="F216" s="36"/>
      <c r="G216" s="36"/>
    </row>
    <row r="217" spans="4:65">
      <c r="D217" s="5"/>
      <c r="E217" s="36"/>
      <c r="F217" s="36"/>
      <c r="G217" s="36"/>
      <c r="BF217" t="s">
        <v>411</v>
      </c>
      <c r="BM217" s="131" t="s">
        <v>309</v>
      </c>
    </row>
    <row r="218" spans="4:65">
      <c r="D218" s="5"/>
      <c r="E218" s="36"/>
      <c r="F218" s="36"/>
      <c r="G218" s="36"/>
      <c r="BF218" t="s">
        <v>412</v>
      </c>
    </row>
    <row r="219" spans="4:65">
      <c r="D219" s="5"/>
      <c r="E219" s="36"/>
      <c r="F219" s="36"/>
      <c r="G219" s="36"/>
      <c r="BF219" t="s">
        <v>288</v>
      </c>
    </row>
    <row r="220" spans="4:65">
      <c r="G220" s="36"/>
    </row>
    <row r="221" spans="4:65">
      <c r="BF221" t="s">
        <v>303</v>
      </c>
    </row>
    <row r="222" spans="4:65">
      <c r="BF222" t="s">
        <v>118</v>
      </c>
      <c r="BG222" s="10" t="s">
        <v>148</v>
      </c>
      <c r="BH222" s="10" t="s">
        <v>149</v>
      </c>
      <c r="BI222" s="10" t="s">
        <v>121</v>
      </c>
      <c r="BJ222" s="10" t="s">
        <v>122</v>
      </c>
    </row>
    <row r="223" spans="4:65">
      <c r="BF223" s="134" t="s">
        <v>304</v>
      </c>
      <c r="BG223" s="135">
        <v>28.207999999999998</v>
      </c>
      <c r="BH223" s="135">
        <v>3.3069999999999999</v>
      </c>
      <c r="BI223" s="135">
        <v>5.0000000000000001E-3</v>
      </c>
      <c r="BJ223" s="135" t="s">
        <v>124</v>
      </c>
    </row>
    <row r="224" spans="4:65">
      <c r="BF224" t="s">
        <v>305</v>
      </c>
      <c r="BG224" s="10">
        <v>12.25</v>
      </c>
      <c r="BH224" s="10">
        <v>1.4359999999999999</v>
      </c>
      <c r="BI224" s="10">
        <v>0.47299999999999998</v>
      </c>
      <c r="BJ224" s="10" t="s">
        <v>130</v>
      </c>
    </row>
    <row r="225" spans="58:65">
      <c r="BF225" s="134" t="s">
        <v>306</v>
      </c>
      <c r="BG225" s="135">
        <v>15.958</v>
      </c>
      <c r="BH225" s="135">
        <v>2.2909999999999999</v>
      </c>
      <c r="BI225" s="135">
        <v>7.9000000000000001E-2</v>
      </c>
      <c r="BJ225" s="135" t="s">
        <v>130</v>
      </c>
    </row>
    <row r="226" spans="58:65">
      <c r="BF226" s="5"/>
      <c r="BG226" s="36"/>
      <c r="BH226" s="36"/>
      <c r="BI226" s="36"/>
      <c r="BJ226" s="36"/>
      <c r="BK226" s="36"/>
      <c r="BL226" s="5"/>
    </row>
    <row r="227" spans="58:65">
      <c r="BF227" s="182" t="s">
        <v>413</v>
      </c>
      <c r="BG227" s="183"/>
      <c r="BH227" s="183"/>
      <c r="BI227" s="183"/>
      <c r="BJ227" s="183"/>
      <c r="BK227" s="183"/>
      <c r="BL227" s="184"/>
    </row>
    <row r="228" spans="58:65">
      <c r="BF228" t="s">
        <v>110</v>
      </c>
      <c r="BG228" s="10" t="s">
        <v>389</v>
      </c>
    </row>
    <row r="229" spans="58:65">
      <c r="BF229" t="s">
        <v>348</v>
      </c>
    </row>
    <row r="230" spans="58:65">
      <c r="BF230" t="s">
        <v>390</v>
      </c>
    </row>
    <row r="231" spans="58:65">
      <c r="BF231" t="s">
        <v>106</v>
      </c>
      <c r="BG231" s="10" t="s">
        <v>70</v>
      </c>
      <c r="BH231" s="10" t="s">
        <v>109</v>
      </c>
    </row>
    <row r="233" spans="58:65">
      <c r="BF233" t="s">
        <v>111</v>
      </c>
      <c r="BG233" s="10" t="s">
        <v>112</v>
      </c>
      <c r="BH233" s="10" t="s">
        <v>113</v>
      </c>
      <c r="BI233" s="10" t="s">
        <v>114</v>
      </c>
      <c r="BJ233" s="89">
        <v>0.25</v>
      </c>
      <c r="BK233" s="89">
        <v>0.75</v>
      </c>
    </row>
    <row r="234" spans="58:65">
      <c r="BF234" t="s">
        <v>295</v>
      </c>
      <c r="BG234" s="10">
        <v>20</v>
      </c>
      <c r="BH234" s="10">
        <v>0</v>
      </c>
      <c r="BI234" s="10">
        <v>32.082999999999998</v>
      </c>
      <c r="BJ234" s="10">
        <v>28.75</v>
      </c>
      <c r="BK234" s="10">
        <v>36.25</v>
      </c>
    </row>
    <row r="235" spans="58:65">
      <c r="BF235" t="s">
        <v>296</v>
      </c>
      <c r="BG235" s="10">
        <v>20</v>
      </c>
      <c r="BH235" s="10">
        <v>0</v>
      </c>
      <c r="BI235" s="10">
        <v>28.332999999999998</v>
      </c>
      <c r="BJ235" s="10">
        <v>25</v>
      </c>
      <c r="BK235" s="10">
        <v>32.292000000000002</v>
      </c>
    </row>
    <row r="236" spans="58:65">
      <c r="BF236" t="s">
        <v>297</v>
      </c>
      <c r="BG236" s="10">
        <v>10</v>
      </c>
      <c r="BH236" s="10">
        <v>0</v>
      </c>
      <c r="BI236" s="10">
        <v>32.5</v>
      </c>
      <c r="BJ236" s="10">
        <v>30.417000000000002</v>
      </c>
      <c r="BK236" s="10">
        <v>36.667000000000002</v>
      </c>
    </row>
    <row r="238" spans="58:65">
      <c r="BF238" t="s">
        <v>391</v>
      </c>
    </row>
    <row r="239" spans="58:65">
      <c r="BF239" t="s">
        <v>392</v>
      </c>
      <c r="BM239" s="131" t="s">
        <v>309</v>
      </c>
    </row>
    <row r="240" spans="58:65">
      <c r="BF240" t="s">
        <v>117</v>
      </c>
    </row>
    <row r="241" spans="58:65">
      <c r="BF241" t="s">
        <v>287</v>
      </c>
    </row>
    <row r="243" spans="58:65">
      <c r="BF243" t="s">
        <v>118</v>
      </c>
      <c r="BG243" s="10" t="s">
        <v>119</v>
      </c>
      <c r="BH243" s="10" t="s">
        <v>120</v>
      </c>
      <c r="BI243" s="10" t="s">
        <v>121</v>
      </c>
      <c r="BJ243" s="10" t="s">
        <v>122</v>
      </c>
    </row>
    <row r="244" spans="58:65">
      <c r="BF244" s="5" t="s">
        <v>354</v>
      </c>
      <c r="BG244" s="36">
        <v>15.35</v>
      </c>
      <c r="BH244" s="36">
        <v>2.7189999999999999</v>
      </c>
      <c r="BI244" s="36">
        <v>0.02</v>
      </c>
      <c r="BJ244" s="36" t="s">
        <v>124</v>
      </c>
    </row>
    <row r="245" spans="58:65">
      <c r="BF245" s="134" t="s">
        <v>359</v>
      </c>
      <c r="BG245" s="135">
        <v>2.15</v>
      </c>
      <c r="BH245" s="135">
        <v>0.38100000000000001</v>
      </c>
      <c r="BI245" s="135">
        <v>1</v>
      </c>
      <c r="BJ245" s="135" t="s">
        <v>130</v>
      </c>
    </row>
    <row r="246" spans="58:65">
      <c r="BF246" s="134" t="s">
        <v>352</v>
      </c>
      <c r="BG246" s="135">
        <v>13.2</v>
      </c>
      <c r="BH246" s="135">
        <v>2.863</v>
      </c>
      <c r="BI246" s="135">
        <v>1.2999999999999999E-2</v>
      </c>
      <c r="BJ246" s="135" t="s">
        <v>124</v>
      </c>
    </row>
    <row r="248" spans="58:65">
      <c r="BF248" t="s">
        <v>125</v>
      </c>
    </row>
    <row r="250" spans="58:65">
      <c r="BF250" s="182" t="s">
        <v>403</v>
      </c>
      <c r="BG250" s="183"/>
      <c r="BH250" s="183"/>
      <c r="BI250" s="183"/>
      <c r="BJ250" s="183"/>
      <c r="BK250" s="183"/>
      <c r="BL250" s="184"/>
    </row>
    <row r="251" spans="58:65">
      <c r="BF251" t="s">
        <v>105</v>
      </c>
      <c r="BG251" t="s">
        <v>405</v>
      </c>
      <c r="BH251"/>
      <c r="BI251"/>
      <c r="BJ251"/>
    </row>
    <row r="252" spans="58:65">
      <c r="BF252" t="s">
        <v>348</v>
      </c>
    </row>
    <row r="253" spans="58:65">
      <c r="BF253" t="s">
        <v>393</v>
      </c>
    </row>
    <row r="254" spans="58:65">
      <c r="BF254" t="s">
        <v>106</v>
      </c>
      <c r="BG254" s="10" t="s">
        <v>68</v>
      </c>
      <c r="BH254" s="10" t="s">
        <v>394</v>
      </c>
    </row>
    <row r="255" spans="58:65">
      <c r="BF255" t="s">
        <v>108</v>
      </c>
      <c r="BG255" s="10" t="s">
        <v>68</v>
      </c>
      <c r="BH255" s="10" t="s">
        <v>395</v>
      </c>
      <c r="BM255" s="131"/>
    </row>
    <row r="257" spans="58:65">
      <c r="BF257" t="s">
        <v>135</v>
      </c>
      <c r="BG257" s="10" t="s">
        <v>112</v>
      </c>
      <c r="BH257" s="10" t="s">
        <v>113</v>
      </c>
      <c r="BI257" s="10" t="s">
        <v>136</v>
      </c>
      <c r="BJ257" s="10" t="s">
        <v>137</v>
      </c>
      <c r="BK257" s="89">
        <v>0.75</v>
      </c>
    </row>
    <row r="258" spans="58:65">
      <c r="BF258" t="s">
        <v>295</v>
      </c>
      <c r="BG258" s="10">
        <v>18</v>
      </c>
      <c r="BH258" s="10">
        <v>0</v>
      </c>
      <c r="BI258" s="10">
        <v>53.795999999999999</v>
      </c>
      <c r="BJ258" s="10">
        <v>17.254999999999999</v>
      </c>
      <c r="BK258" s="10">
        <v>65.832999999999998</v>
      </c>
    </row>
    <row r="259" spans="58:65">
      <c r="BF259" t="s">
        <v>296</v>
      </c>
      <c r="BG259" s="10">
        <v>18</v>
      </c>
      <c r="BH259" s="10">
        <v>0</v>
      </c>
      <c r="BI259" s="10">
        <v>70.647999999999996</v>
      </c>
      <c r="BJ259" s="10">
        <v>22.905000000000001</v>
      </c>
      <c r="BK259" s="10">
        <v>90.417000000000002</v>
      </c>
      <c r="BM259" s="2"/>
    </row>
    <row r="260" spans="58:65">
      <c r="BF260" t="s">
        <v>297</v>
      </c>
      <c r="BG260" s="10">
        <v>8</v>
      </c>
      <c r="BH260" s="10">
        <v>0</v>
      </c>
      <c r="BI260" s="10">
        <v>84.74</v>
      </c>
      <c r="BJ260" s="10">
        <v>17.12</v>
      </c>
      <c r="BK260" s="10">
        <v>100</v>
      </c>
      <c r="BM260" s="2"/>
    </row>
    <row r="262" spans="58:65">
      <c r="BF262" t="s">
        <v>139</v>
      </c>
      <c r="BG262" s="10" t="s">
        <v>140</v>
      </c>
      <c r="BH262" s="10" t="s">
        <v>141</v>
      </c>
      <c r="BI262" s="10" t="s">
        <v>142</v>
      </c>
      <c r="BJ262" s="10" t="s">
        <v>143</v>
      </c>
    </row>
    <row r="263" spans="58:65">
      <c r="BF263" t="s">
        <v>69</v>
      </c>
      <c r="BG263" s="10">
        <v>2</v>
      </c>
      <c r="BH263" s="10">
        <v>5874.616</v>
      </c>
      <c r="BI263" s="10">
        <v>2937.308</v>
      </c>
      <c r="BJ263" s="10">
        <v>7.5119999999999996</v>
      </c>
    </row>
    <row r="264" spans="58:65">
      <c r="BF264" t="s">
        <v>145</v>
      </c>
      <c r="BG264" s="10">
        <v>41</v>
      </c>
      <c r="BH264" s="10">
        <v>16031.960999999999</v>
      </c>
      <c r="BI264" s="10">
        <v>391.02300000000002</v>
      </c>
    </row>
    <row r="265" spans="58:65">
      <c r="BF265" t="s">
        <v>146</v>
      </c>
      <c r="BG265" s="10">
        <v>43</v>
      </c>
      <c r="BH265" s="10">
        <v>21906.577000000001</v>
      </c>
    </row>
    <row r="267" spans="58:65">
      <c r="BF267" t="s">
        <v>406</v>
      </c>
      <c r="BM267" s="131" t="s">
        <v>309</v>
      </c>
    </row>
    <row r="268" spans="58:65">
      <c r="BF268" t="s">
        <v>407</v>
      </c>
    </row>
    <row r="269" spans="58:65">
      <c r="BF269" t="s">
        <v>288</v>
      </c>
    </row>
    <row r="271" spans="58:65">
      <c r="BF271" t="s">
        <v>303</v>
      </c>
    </row>
    <row r="272" spans="58:65">
      <c r="BF272" t="s">
        <v>118</v>
      </c>
      <c r="BG272" s="10" t="s">
        <v>148</v>
      </c>
      <c r="BH272" s="10" t="s">
        <v>149</v>
      </c>
      <c r="BI272" s="10" t="s">
        <v>121</v>
      </c>
      <c r="BJ272" s="10" t="s">
        <v>122</v>
      </c>
    </row>
    <row r="273" spans="58:65">
      <c r="BF273" s="134" t="s">
        <v>304</v>
      </c>
      <c r="BG273" s="135">
        <v>30.943000000000001</v>
      </c>
      <c r="BH273" s="135">
        <v>3.6829999999999998</v>
      </c>
      <c r="BI273" s="135">
        <v>2E-3</v>
      </c>
      <c r="BJ273" s="135" t="s">
        <v>124</v>
      </c>
    </row>
    <row r="274" spans="58:65">
      <c r="BF274" t="s">
        <v>305</v>
      </c>
      <c r="BG274" s="10">
        <v>14.090999999999999</v>
      </c>
      <c r="BH274" s="10">
        <v>1.677</v>
      </c>
      <c r="BI274" s="10">
        <v>0.30299999999999999</v>
      </c>
      <c r="BJ274" s="10" t="s">
        <v>130</v>
      </c>
    </row>
    <row r="275" spans="58:65">
      <c r="BF275" s="134" t="s">
        <v>306</v>
      </c>
      <c r="BG275" s="135">
        <v>16.852</v>
      </c>
      <c r="BH275" s="135">
        <v>2.5569999999999999</v>
      </c>
      <c r="BI275" s="135">
        <v>4.2999999999999997E-2</v>
      </c>
      <c r="BJ275" s="135" t="s">
        <v>124</v>
      </c>
    </row>
    <row r="277" spans="58:65">
      <c r="BF277" s="182" t="s">
        <v>404</v>
      </c>
      <c r="BG277" s="183"/>
      <c r="BH277" s="183"/>
      <c r="BI277" s="183"/>
      <c r="BJ277" s="183"/>
      <c r="BK277" s="183"/>
      <c r="BL277" s="184"/>
    </row>
    <row r="278" spans="58:65">
      <c r="BF278" t="s">
        <v>105</v>
      </c>
      <c r="BG278" s="10" t="s">
        <v>408</v>
      </c>
    </row>
    <row r="279" spans="58:65">
      <c r="BF279" t="s">
        <v>348</v>
      </c>
    </row>
    <row r="280" spans="58:65">
      <c r="BF280" t="s">
        <v>396</v>
      </c>
    </row>
    <row r="281" spans="58:65">
      <c r="BF281" t="s">
        <v>106</v>
      </c>
      <c r="BG281" s="10" t="s">
        <v>68</v>
      </c>
      <c r="BH281" s="10" t="s">
        <v>397</v>
      </c>
    </row>
    <row r="282" spans="58:65">
      <c r="BF282" t="s">
        <v>108</v>
      </c>
      <c r="BG282" s="10" t="s">
        <v>68</v>
      </c>
      <c r="BH282" s="10" t="s">
        <v>398</v>
      </c>
      <c r="BM282" s="131" t="s">
        <v>309</v>
      </c>
    </row>
    <row r="284" spans="58:65">
      <c r="BF284" t="s">
        <v>135</v>
      </c>
      <c r="BG284" s="10" t="s">
        <v>112</v>
      </c>
      <c r="BH284" s="10" t="s">
        <v>113</v>
      </c>
      <c r="BI284" s="10" t="s">
        <v>136</v>
      </c>
      <c r="BJ284" s="89" t="s">
        <v>137</v>
      </c>
      <c r="BK284" s="89" t="s">
        <v>138</v>
      </c>
    </row>
    <row r="285" spans="58:65">
      <c r="BF285" t="s">
        <v>295</v>
      </c>
      <c r="BG285" s="10">
        <v>20</v>
      </c>
      <c r="BH285" s="10">
        <v>0</v>
      </c>
      <c r="BI285" s="10">
        <v>45.042000000000002</v>
      </c>
      <c r="BJ285" s="10">
        <v>20.114000000000001</v>
      </c>
      <c r="BK285" s="10">
        <v>4.4980000000000002</v>
      </c>
    </row>
    <row r="286" spans="58:65">
      <c r="BF286" t="s">
        <v>296</v>
      </c>
      <c r="BG286" s="10">
        <v>20</v>
      </c>
      <c r="BH286" s="10">
        <v>0</v>
      </c>
      <c r="BI286" s="10">
        <v>62.207999999999998</v>
      </c>
      <c r="BJ286" s="10">
        <v>25.170999999999999</v>
      </c>
      <c r="BK286" s="10">
        <v>5.6280000000000001</v>
      </c>
      <c r="BM286" s="2"/>
    </row>
    <row r="287" spans="58:65">
      <c r="BF287" t="s">
        <v>297</v>
      </c>
      <c r="BG287" s="10">
        <v>10</v>
      </c>
      <c r="BH287" s="10">
        <v>0</v>
      </c>
      <c r="BI287" s="10">
        <v>75.667000000000002</v>
      </c>
      <c r="BJ287" s="10">
        <v>18.375</v>
      </c>
      <c r="BK287" s="10">
        <v>5.8109999999999999</v>
      </c>
      <c r="BM287" s="2"/>
    </row>
    <row r="289" spans="58:65">
      <c r="BF289" t="s">
        <v>139</v>
      </c>
      <c r="BG289" s="10" t="s">
        <v>140</v>
      </c>
      <c r="BH289" s="10" t="s">
        <v>141</v>
      </c>
      <c r="BI289" s="10" t="s">
        <v>142</v>
      </c>
      <c r="BJ289" s="10" t="s">
        <v>143</v>
      </c>
      <c r="BK289" s="10" t="s">
        <v>144</v>
      </c>
    </row>
    <row r="290" spans="58:65">
      <c r="BF290" t="s">
        <v>69</v>
      </c>
      <c r="BG290" s="10">
        <v>2</v>
      </c>
      <c r="BH290" s="10">
        <v>6833.625</v>
      </c>
      <c r="BI290" s="10">
        <v>3416.8119999999999</v>
      </c>
      <c r="BJ290" s="10">
        <v>7.0549999999999997</v>
      </c>
      <c r="BK290" s="10">
        <v>2E-3</v>
      </c>
    </row>
    <row r="291" spans="58:65">
      <c r="BF291" t="s">
        <v>145</v>
      </c>
      <c r="BG291" s="10">
        <v>47</v>
      </c>
      <c r="BH291" s="10">
        <v>22763.263999999999</v>
      </c>
      <c r="BI291" s="10">
        <v>484.32499999999999</v>
      </c>
    </row>
    <row r="292" spans="58:65">
      <c r="BF292" t="s">
        <v>146</v>
      </c>
      <c r="BG292" s="10">
        <v>49</v>
      </c>
      <c r="BH292" s="10">
        <v>29596.888999999999</v>
      </c>
    </row>
    <row r="294" spans="58:65">
      <c r="BF294" t="s">
        <v>406</v>
      </c>
      <c r="BM294" s="131" t="s">
        <v>309</v>
      </c>
    </row>
    <row r="295" spans="58:65">
      <c r="BF295" s="5" t="s">
        <v>409</v>
      </c>
      <c r="BG295" s="36"/>
      <c r="BH295" s="36"/>
      <c r="BI295" s="36"/>
      <c r="BJ295" s="36"/>
      <c r="BK295" s="36"/>
    </row>
    <row r="296" spans="58:65">
      <c r="BF296" s="5" t="s">
        <v>288</v>
      </c>
      <c r="BG296" s="36"/>
      <c r="BH296" s="36"/>
      <c r="BI296" s="36"/>
      <c r="BJ296" s="36"/>
      <c r="BK296" s="36"/>
    </row>
    <row r="297" spans="58:65">
      <c r="BF297" s="5"/>
      <c r="BG297" s="36"/>
      <c r="BH297" s="36"/>
      <c r="BI297" s="36"/>
      <c r="BJ297" s="36"/>
      <c r="BK297" s="36"/>
    </row>
    <row r="298" spans="58:65">
      <c r="BF298" t="s">
        <v>303</v>
      </c>
    </row>
    <row r="299" spans="58:65">
      <c r="BF299" t="s">
        <v>118</v>
      </c>
      <c r="BG299" s="10" t="s">
        <v>148</v>
      </c>
      <c r="BH299" s="10" t="s">
        <v>149</v>
      </c>
      <c r="BI299" s="10" t="s">
        <v>121</v>
      </c>
      <c r="BJ299" s="10" t="s">
        <v>122</v>
      </c>
    </row>
    <row r="300" spans="58:65">
      <c r="BF300" s="134" t="s">
        <v>304</v>
      </c>
      <c r="BG300" s="135">
        <v>30.625</v>
      </c>
      <c r="BH300" s="135">
        <v>3.593</v>
      </c>
      <c r="BI300" s="135">
        <v>2E-3</v>
      </c>
      <c r="BJ300" s="135" t="s">
        <v>124</v>
      </c>
    </row>
    <row r="301" spans="58:65">
      <c r="BF301" t="s">
        <v>305</v>
      </c>
      <c r="BG301" s="10">
        <v>13.458</v>
      </c>
      <c r="BH301" s="10">
        <v>1.579</v>
      </c>
      <c r="BI301" s="10">
        <v>0.36299999999999999</v>
      </c>
      <c r="BJ301" s="10" t="s">
        <v>130</v>
      </c>
    </row>
    <row r="302" spans="58:65">
      <c r="BF302" s="134" t="s">
        <v>306</v>
      </c>
      <c r="BG302" s="135">
        <v>17.167000000000002</v>
      </c>
      <c r="BH302" s="135">
        <v>2.4670000000000001</v>
      </c>
      <c r="BI302" s="135">
        <v>5.1999999999999998E-2</v>
      </c>
      <c r="BJ302" s="135" t="s">
        <v>130</v>
      </c>
    </row>
  </sheetData>
  <mergeCells count="30">
    <mergeCell ref="A1:K1"/>
    <mergeCell ref="M1:S1"/>
    <mergeCell ref="M25:S25"/>
    <mergeCell ref="M49:S49"/>
    <mergeCell ref="M73:S73"/>
    <mergeCell ref="BF1:BL1"/>
    <mergeCell ref="AW2:AX2"/>
    <mergeCell ref="AZ2:BA2"/>
    <mergeCell ref="BC2:BD2"/>
    <mergeCell ref="V1:BD1"/>
    <mergeCell ref="V2:W2"/>
    <mergeCell ref="Y2:Z2"/>
    <mergeCell ref="AB2:AC2"/>
    <mergeCell ref="AQ2:AR2"/>
    <mergeCell ref="AT2:AU2"/>
    <mergeCell ref="AE2:AF2"/>
    <mergeCell ref="AH2:AI2"/>
    <mergeCell ref="AK2:AL2"/>
    <mergeCell ref="AN2:AO2"/>
    <mergeCell ref="BF24:BL24"/>
    <mergeCell ref="BF48:BL48"/>
    <mergeCell ref="BF75:BL75"/>
    <mergeCell ref="BF98:BL98"/>
    <mergeCell ref="BF126:BL126"/>
    <mergeCell ref="BF277:BL277"/>
    <mergeCell ref="BF150:BL150"/>
    <mergeCell ref="BF177:BL177"/>
    <mergeCell ref="BF200:BL200"/>
    <mergeCell ref="BF227:BL227"/>
    <mergeCell ref="BF250:BL250"/>
  </mergeCells>
  <phoneticPr fontId="7" type="noConversion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92"/>
  <sheetViews>
    <sheetView topLeftCell="A49" zoomScale="70" zoomScaleNormal="70" workbookViewId="0">
      <selection activeCell="T76" sqref="T76"/>
    </sheetView>
  </sheetViews>
  <sheetFormatPr defaultRowHeight="15.6"/>
  <cols>
    <col min="1" max="1" width="8.796875" style="10"/>
    <col min="2" max="2" width="12.3984375" style="10" customWidth="1"/>
    <col min="3" max="3" width="12.69921875" style="10" customWidth="1"/>
    <col min="4" max="4" width="14.19921875" style="10" customWidth="1"/>
    <col min="5" max="5" width="13.796875" style="10" bestFit="1" customWidth="1"/>
    <col min="6" max="6" width="13.09765625" style="10" customWidth="1"/>
  </cols>
  <sheetData>
    <row r="1" spans="1:9">
      <c r="A1" s="158" t="s">
        <v>311</v>
      </c>
      <c r="B1" s="136"/>
      <c r="C1" s="136"/>
      <c r="D1" s="136"/>
      <c r="E1" s="136"/>
      <c r="F1" s="136"/>
      <c r="G1" s="139"/>
      <c r="H1" s="138"/>
      <c r="I1" s="15"/>
    </row>
    <row r="2" spans="1:9" s="5" customFormat="1">
      <c r="A2" s="96"/>
      <c r="B2" s="3"/>
      <c r="C2" s="3"/>
      <c r="D2" s="3"/>
      <c r="E2" s="3"/>
      <c r="F2" s="3"/>
      <c r="G2" s="15"/>
      <c r="H2" s="15"/>
      <c r="I2" s="15"/>
    </row>
    <row r="3" spans="1:9">
      <c r="C3" s="99" t="s">
        <v>179</v>
      </c>
      <c r="D3" s="10" t="s">
        <v>71</v>
      </c>
      <c r="F3" s="109" t="s">
        <v>422</v>
      </c>
      <c r="G3" s="151"/>
      <c r="H3" s="109" t="s">
        <v>423</v>
      </c>
    </row>
    <row r="4" spans="1:9">
      <c r="B4" s="10" t="s">
        <v>157</v>
      </c>
      <c r="C4" s="90">
        <v>5</v>
      </c>
      <c r="D4" s="91">
        <v>15</v>
      </c>
      <c r="E4" s="10" t="s">
        <v>181</v>
      </c>
      <c r="H4" s="152">
        <f>C4/(C4+D4)</f>
        <v>0.25</v>
      </c>
      <c r="I4" s="11"/>
    </row>
    <row r="5" spans="1:9">
      <c r="B5" s="10" t="s">
        <v>158</v>
      </c>
      <c r="C5" s="92">
        <v>10</v>
      </c>
      <c r="D5" s="93">
        <v>8</v>
      </c>
      <c r="E5" s="10" t="s">
        <v>181</v>
      </c>
      <c r="F5" s="36" t="s">
        <v>284</v>
      </c>
      <c r="H5" s="152">
        <f>C5/(C5+D5)</f>
        <v>0.55555555555555558</v>
      </c>
      <c r="I5" s="11"/>
    </row>
    <row r="6" spans="1:9">
      <c r="H6" s="152"/>
    </row>
    <row r="7" spans="1:9">
      <c r="B7" s="10" t="s">
        <v>75</v>
      </c>
      <c r="C7" s="90">
        <v>2</v>
      </c>
      <c r="D7" s="91">
        <v>18</v>
      </c>
      <c r="E7" s="10" t="s">
        <v>181</v>
      </c>
      <c r="H7" s="152">
        <f>C7/(C7+D7)</f>
        <v>0.1</v>
      </c>
      <c r="I7" s="11"/>
    </row>
    <row r="8" spans="1:9">
      <c r="B8" s="10" t="s">
        <v>74</v>
      </c>
      <c r="C8" s="92">
        <v>13</v>
      </c>
      <c r="D8" s="93">
        <v>5</v>
      </c>
      <c r="E8" s="10" t="s">
        <v>181</v>
      </c>
      <c r="F8" s="88" t="s">
        <v>171</v>
      </c>
      <c r="H8" s="152">
        <f>C8/(C8+D8)</f>
        <v>0.72222222222222221</v>
      </c>
      <c r="I8" s="11"/>
    </row>
    <row r="9" spans="1:9">
      <c r="H9" s="152"/>
    </row>
    <row r="10" spans="1:9">
      <c r="B10" s="10" t="s">
        <v>153</v>
      </c>
      <c r="C10" s="90">
        <v>5</v>
      </c>
      <c r="D10" s="91">
        <v>15</v>
      </c>
      <c r="E10" s="10" t="s">
        <v>181</v>
      </c>
      <c r="H10" s="152">
        <f>C10/(C10+D10)</f>
        <v>0.25</v>
      </c>
      <c r="I10" s="11"/>
    </row>
    <row r="11" spans="1:9">
      <c r="B11" s="10" t="s">
        <v>155</v>
      </c>
      <c r="C11" s="92">
        <v>13</v>
      </c>
      <c r="D11" s="93">
        <v>5</v>
      </c>
      <c r="E11" s="10" t="s">
        <v>181</v>
      </c>
      <c r="F11" s="88" t="s">
        <v>285</v>
      </c>
      <c r="H11" s="152">
        <f>C11/(C11+D11)</f>
        <v>0.72222222222222221</v>
      </c>
      <c r="I11" s="11"/>
    </row>
    <row r="12" spans="1:9">
      <c r="H12" s="152"/>
      <c r="I12" s="11"/>
    </row>
    <row r="13" spans="1:9">
      <c r="B13" s="10" t="s">
        <v>150</v>
      </c>
      <c r="C13" s="90">
        <v>7</v>
      </c>
      <c r="D13" s="91">
        <v>13</v>
      </c>
      <c r="E13" s="10" t="s">
        <v>181</v>
      </c>
      <c r="H13" s="152">
        <f>C13/(C13+D13)</f>
        <v>0.35</v>
      </c>
      <c r="I13" s="11"/>
    </row>
    <row r="14" spans="1:9">
      <c r="B14" s="10" t="s">
        <v>151</v>
      </c>
      <c r="C14" s="92">
        <v>15</v>
      </c>
      <c r="D14" s="93">
        <v>3</v>
      </c>
      <c r="E14" s="10" t="s">
        <v>181</v>
      </c>
      <c r="F14" s="88" t="s">
        <v>177</v>
      </c>
      <c r="H14" s="152">
        <f>C14/(C14+D14)</f>
        <v>0.83333333333333337</v>
      </c>
      <c r="I14" s="11"/>
    </row>
    <row r="15" spans="1:9">
      <c r="H15" s="152"/>
    </row>
    <row r="16" spans="1:9">
      <c r="H16" s="152"/>
    </row>
    <row r="17" spans="1:9">
      <c r="H17" s="152"/>
    </row>
    <row r="18" spans="1:9">
      <c r="B18" s="10" t="s">
        <v>157</v>
      </c>
      <c r="C18" s="90">
        <v>5</v>
      </c>
      <c r="D18" s="91">
        <v>15</v>
      </c>
      <c r="E18" s="10" t="s">
        <v>181</v>
      </c>
      <c r="H18" s="152">
        <f>C18/(C18+D18)</f>
        <v>0.25</v>
      </c>
      <c r="I18" s="11"/>
    </row>
    <row r="19" spans="1:9">
      <c r="B19" s="10" t="s">
        <v>159</v>
      </c>
      <c r="C19" s="92">
        <v>13</v>
      </c>
      <c r="D19" s="93">
        <v>9</v>
      </c>
      <c r="E19" s="10" t="s">
        <v>181</v>
      </c>
      <c r="F19" s="88" t="s">
        <v>286</v>
      </c>
      <c r="H19" s="152">
        <f>C19/(C19+D19)</f>
        <v>0.59090909090909094</v>
      </c>
      <c r="I19" s="11"/>
    </row>
    <row r="20" spans="1:9">
      <c r="H20" s="152"/>
    </row>
    <row r="21" spans="1:9">
      <c r="B21" s="10" t="s">
        <v>75</v>
      </c>
      <c r="C21" s="90">
        <v>2</v>
      </c>
      <c r="D21" s="91">
        <v>18</v>
      </c>
      <c r="E21" s="10" t="s">
        <v>181</v>
      </c>
      <c r="H21" s="152">
        <f>C21/(C21+D21)</f>
        <v>0.1</v>
      </c>
      <c r="I21" s="11"/>
    </row>
    <row r="22" spans="1:9">
      <c r="B22" s="10" t="s">
        <v>160</v>
      </c>
      <c r="C22" s="92">
        <v>15</v>
      </c>
      <c r="D22" s="93">
        <v>7</v>
      </c>
      <c r="E22" s="10" t="s">
        <v>181</v>
      </c>
      <c r="F22" s="88" t="s">
        <v>171</v>
      </c>
      <c r="H22" s="152">
        <f>C22/(C22+D22)</f>
        <v>0.68181818181818177</v>
      </c>
      <c r="I22" s="11"/>
    </row>
    <row r="23" spans="1:9">
      <c r="H23" s="152"/>
      <c r="I23" s="11"/>
    </row>
    <row r="24" spans="1:9">
      <c r="B24" s="10" t="s">
        <v>153</v>
      </c>
      <c r="C24" s="90">
        <v>5</v>
      </c>
      <c r="D24" s="91">
        <v>15</v>
      </c>
      <c r="E24" s="10" t="s">
        <v>181</v>
      </c>
      <c r="H24" s="152">
        <f>C24/(C24+D24)</f>
        <v>0.25</v>
      </c>
      <c r="I24" s="11"/>
    </row>
    <row r="25" spans="1:9">
      <c r="B25" s="10" t="s">
        <v>154</v>
      </c>
      <c r="C25" s="92">
        <v>16</v>
      </c>
      <c r="D25" s="93">
        <v>6</v>
      </c>
      <c r="E25" s="10" t="s">
        <v>181</v>
      </c>
      <c r="F25" s="88" t="s">
        <v>169</v>
      </c>
      <c r="H25" s="152">
        <f>C25/(C25+D25)</f>
        <v>0.72727272727272729</v>
      </c>
      <c r="I25" s="11"/>
    </row>
    <row r="26" spans="1:9">
      <c r="H26" s="152"/>
    </row>
    <row r="27" spans="1:9">
      <c r="B27" s="10" t="s">
        <v>150</v>
      </c>
      <c r="C27" s="90">
        <v>7</v>
      </c>
      <c r="D27" s="91">
        <v>13</v>
      </c>
      <c r="E27" s="10" t="s">
        <v>181</v>
      </c>
      <c r="H27" s="152">
        <f>C27/(C27+D27)</f>
        <v>0.35</v>
      </c>
      <c r="I27" s="11"/>
    </row>
    <row r="28" spans="1:9">
      <c r="B28" s="10" t="s">
        <v>152</v>
      </c>
      <c r="C28" s="92">
        <v>15</v>
      </c>
      <c r="D28" s="93">
        <v>7</v>
      </c>
      <c r="E28" s="10" t="s">
        <v>181</v>
      </c>
      <c r="F28" s="36" t="s">
        <v>163</v>
      </c>
      <c r="H28" s="152">
        <f>C28/(C28+D28)</f>
        <v>0.68181818181818177</v>
      </c>
      <c r="I28" s="11"/>
    </row>
    <row r="31" spans="1:9">
      <c r="A31" s="158" t="s">
        <v>312</v>
      </c>
      <c r="B31" s="136"/>
      <c r="C31" s="136"/>
      <c r="D31" s="136"/>
      <c r="E31" s="136"/>
      <c r="F31" s="136"/>
      <c r="G31" s="139"/>
      <c r="H31" s="138"/>
    </row>
    <row r="32" spans="1:9" s="5" customFormat="1">
      <c r="A32" s="96"/>
      <c r="B32" s="3"/>
      <c r="C32" s="3"/>
      <c r="D32" s="3"/>
      <c r="E32" s="3"/>
      <c r="F32" s="3"/>
      <c r="G32" s="15"/>
    </row>
    <row r="33" spans="2:9">
      <c r="C33" s="99" t="s">
        <v>179</v>
      </c>
      <c r="D33" s="10" t="s">
        <v>71</v>
      </c>
      <c r="F33" s="109" t="s">
        <v>422</v>
      </c>
      <c r="G33" s="151"/>
      <c r="H33" s="109" t="s">
        <v>423</v>
      </c>
    </row>
    <row r="34" spans="2:9">
      <c r="B34" s="10" t="s">
        <v>157</v>
      </c>
      <c r="C34" s="90">
        <v>3</v>
      </c>
      <c r="D34" s="91">
        <v>17</v>
      </c>
      <c r="E34" s="10" t="s">
        <v>167</v>
      </c>
      <c r="H34" s="152">
        <f>C34/(C34+D34)</f>
        <v>0.15</v>
      </c>
      <c r="I34" s="11"/>
    </row>
    <row r="35" spans="2:9">
      <c r="B35" s="10" t="s">
        <v>158</v>
      </c>
      <c r="C35" s="92">
        <v>9</v>
      </c>
      <c r="D35" s="93">
        <v>9</v>
      </c>
      <c r="E35" s="10" t="s">
        <v>167</v>
      </c>
      <c r="F35" s="88" t="s">
        <v>168</v>
      </c>
      <c r="H35" s="152">
        <f>C35/(C35+D35)</f>
        <v>0.5</v>
      </c>
      <c r="I35" s="11"/>
    </row>
    <row r="36" spans="2:9">
      <c r="H36" s="152"/>
    </row>
    <row r="37" spans="2:9">
      <c r="B37" s="10" t="s">
        <v>75</v>
      </c>
      <c r="C37" s="90">
        <v>2</v>
      </c>
      <c r="D37" s="91">
        <v>18</v>
      </c>
      <c r="E37" s="10" t="s">
        <v>167</v>
      </c>
      <c r="H37" s="152">
        <f>C37/(C37+D37)</f>
        <v>0.1</v>
      </c>
      <c r="I37" s="11"/>
    </row>
    <row r="38" spans="2:9">
      <c r="B38" s="10" t="s">
        <v>74</v>
      </c>
      <c r="C38" s="92">
        <v>11</v>
      </c>
      <c r="D38" s="93">
        <v>7</v>
      </c>
      <c r="E38" s="10" t="s">
        <v>167</v>
      </c>
      <c r="F38" s="88" t="s">
        <v>170</v>
      </c>
      <c r="H38" s="152">
        <f>C38/(C38+D38)</f>
        <v>0.61111111111111116</v>
      </c>
      <c r="I38" s="11"/>
    </row>
    <row r="39" spans="2:9">
      <c r="H39" s="152"/>
    </row>
    <row r="40" spans="2:9">
      <c r="B40" s="10" t="s">
        <v>153</v>
      </c>
      <c r="C40" s="90">
        <v>2</v>
      </c>
      <c r="D40" s="91">
        <v>18</v>
      </c>
      <c r="E40" s="10" t="s">
        <v>167</v>
      </c>
      <c r="H40" s="152">
        <f>C40/(C40+D40)</f>
        <v>0.1</v>
      </c>
      <c r="I40" s="11"/>
    </row>
    <row r="41" spans="2:9">
      <c r="B41" s="10" t="s">
        <v>155</v>
      </c>
      <c r="C41" s="92">
        <v>12</v>
      </c>
      <c r="D41" s="93">
        <v>6</v>
      </c>
      <c r="E41" s="10" t="s">
        <v>167</v>
      </c>
      <c r="F41" s="88" t="s">
        <v>171</v>
      </c>
      <c r="H41" s="152">
        <f>C41/(C41+D41)</f>
        <v>0.66666666666666663</v>
      </c>
      <c r="I41" s="11"/>
    </row>
    <row r="42" spans="2:9">
      <c r="H42" s="152"/>
      <c r="I42" s="11"/>
    </row>
    <row r="43" spans="2:9">
      <c r="B43" s="10" t="s">
        <v>150</v>
      </c>
      <c r="C43" s="90">
        <v>4</v>
      </c>
      <c r="D43" s="91">
        <v>16</v>
      </c>
      <c r="E43" s="10" t="s">
        <v>167</v>
      </c>
      <c r="H43" s="152">
        <f>C43/(C43+D43)</f>
        <v>0.2</v>
      </c>
      <c r="I43" s="11"/>
    </row>
    <row r="44" spans="2:9">
      <c r="B44" s="10" t="s">
        <v>151</v>
      </c>
      <c r="C44" s="92">
        <v>14</v>
      </c>
      <c r="D44" s="93">
        <v>4</v>
      </c>
      <c r="E44" s="10" t="s">
        <v>167</v>
      </c>
      <c r="F44" s="88" t="s">
        <v>171</v>
      </c>
      <c r="H44" s="152">
        <f>C44/(C44+D44)</f>
        <v>0.77777777777777779</v>
      </c>
      <c r="I44" s="11"/>
    </row>
    <row r="45" spans="2:9">
      <c r="H45" s="152"/>
    </row>
    <row r="46" spans="2:9">
      <c r="H46" s="152"/>
    </row>
    <row r="47" spans="2:9">
      <c r="C47" s="99" t="s">
        <v>179</v>
      </c>
      <c r="D47" s="10" t="s">
        <v>71</v>
      </c>
      <c r="H47" s="152"/>
    </row>
    <row r="48" spans="2:9">
      <c r="B48" s="10" t="s">
        <v>157</v>
      </c>
      <c r="C48" s="90">
        <v>3</v>
      </c>
      <c r="D48" s="91">
        <v>17</v>
      </c>
      <c r="E48" s="10" t="s">
        <v>167</v>
      </c>
      <c r="H48" s="152">
        <f>C48/(C48+D48)</f>
        <v>0.15</v>
      </c>
      <c r="I48" s="11"/>
    </row>
    <row r="49" spans="1:9">
      <c r="B49" s="10" t="s">
        <v>159</v>
      </c>
      <c r="C49" s="92">
        <v>13</v>
      </c>
      <c r="D49" s="93">
        <v>9</v>
      </c>
      <c r="E49" s="10" t="s">
        <v>167</v>
      </c>
      <c r="F49" s="88" t="s">
        <v>169</v>
      </c>
      <c r="H49" s="152">
        <f>C49/(C49+D49)</f>
        <v>0.59090909090909094</v>
      </c>
      <c r="I49" s="11"/>
    </row>
    <row r="50" spans="1:9">
      <c r="H50" s="152"/>
    </row>
    <row r="51" spans="1:9">
      <c r="B51" s="10" t="s">
        <v>75</v>
      </c>
      <c r="C51" s="90">
        <v>2</v>
      </c>
      <c r="D51" s="91">
        <v>18</v>
      </c>
      <c r="E51" s="10" t="s">
        <v>167</v>
      </c>
      <c r="H51" s="152">
        <f>C51/(C51+D51)</f>
        <v>0.1</v>
      </c>
      <c r="I51" s="11"/>
    </row>
    <row r="52" spans="1:9">
      <c r="B52" s="10" t="s">
        <v>160</v>
      </c>
      <c r="C52" s="92">
        <v>15</v>
      </c>
      <c r="D52" s="93">
        <v>7</v>
      </c>
      <c r="E52" s="10" t="s">
        <v>167</v>
      </c>
      <c r="F52" s="88" t="s">
        <v>171</v>
      </c>
      <c r="H52" s="152">
        <f>C52/(C52+D52)</f>
        <v>0.68181818181818177</v>
      </c>
      <c r="I52" s="11"/>
    </row>
    <row r="53" spans="1:9">
      <c r="H53" s="152"/>
      <c r="I53" s="11"/>
    </row>
    <row r="54" spans="1:9">
      <c r="B54" s="10" t="s">
        <v>153</v>
      </c>
      <c r="C54" s="90">
        <v>2</v>
      </c>
      <c r="D54" s="91">
        <v>18</v>
      </c>
      <c r="E54" s="10" t="s">
        <v>167</v>
      </c>
      <c r="H54" s="152">
        <f>C54/(C54+D54)</f>
        <v>0.1</v>
      </c>
      <c r="I54" s="11"/>
    </row>
    <row r="55" spans="1:9">
      <c r="B55" s="10" t="s">
        <v>154</v>
      </c>
      <c r="C55" s="92">
        <v>16</v>
      </c>
      <c r="D55" s="93">
        <v>6</v>
      </c>
      <c r="E55" s="10" t="s">
        <v>167</v>
      </c>
      <c r="F55" s="88" t="s">
        <v>171</v>
      </c>
      <c r="H55" s="152">
        <f>C55/(C55+D55)</f>
        <v>0.72727272727272729</v>
      </c>
      <c r="I55" s="11"/>
    </row>
    <row r="56" spans="1:9">
      <c r="H56" s="152"/>
    </row>
    <row r="57" spans="1:9">
      <c r="B57" s="10" t="s">
        <v>150</v>
      </c>
      <c r="C57" s="90">
        <v>4</v>
      </c>
      <c r="D57" s="91">
        <v>16</v>
      </c>
      <c r="E57" s="10" t="s">
        <v>167</v>
      </c>
      <c r="H57" s="152">
        <f>C57/(C57+D57)</f>
        <v>0.2</v>
      </c>
      <c r="I57" s="11"/>
    </row>
    <row r="58" spans="1:9">
      <c r="B58" s="10" t="s">
        <v>152</v>
      </c>
      <c r="C58" s="92">
        <v>15</v>
      </c>
      <c r="D58" s="93">
        <v>7</v>
      </c>
      <c r="E58" s="10" t="s">
        <v>167</v>
      </c>
      <c r="F58" s="88" t="s">
        <v>170</v>
      </c>
      <c r="H58" s="152">
        <f>C58/(C58+D58)</f>
        <v>0.68181818181818177</v>
      </c>
      <c r="I58" s="11"/>
    </row>
    <row r="61" spans="1:9">
      <c r="A61" s="37"/>
      <c r="B61" s="36"/>
      <c r="C61" s="36"/>
      <c r="D61" s="36"/>
      <c r="E61" s="36"/>
      <c r="F61" s="36"/>
    </row>
    <row r="62" spans="1:9">
      <c r="A62" s="158" t="s">
        <v>313</v>
      </c>
      <c r="B62" s="136"/>
      <c r="C62" s="136"/>
      <c r="D62" s="136"/>
      <c r="E62" s="136"/>
      <c r="F62" s="136"/>
      <c r="G62" s="139"/>
      <c r="H62" s="138"/>
    </row>
    <row r="63" spans="1:9" s="5" customFormat="1">
      <c r="A63" s="96"/>
      <c r="B63" s="3"/>
      <c r="C63" s="3"/>
      <c r="D63" s="3"/>
      <c r="E63" s="95"/>
      <c r="F63" s="95"/>
      <c r="G63" s="15"/>
    </row>
    <row r="64" spans="1:9">
      <c r="C64" s="99" t="s">
        <v>179</v>
      </c>
      <c r="D64" s="10" t="s">
        <v>71</v>
      </c>
      <c r="F64" s="109" t="s">
        <v>422</v>
      </c>
      <c r="G64" s="151"/>
      <c r="H64" s="109" t="s">
        <v>423</v>
      </c>
      <c r="I64" s="8"/>
    </row>
    <row r="65" spans="2:9">
      <c r="B65" s="10" t="s">
        <v>157</v>
      </c>
      <c r="C65" s="90">
        <v>5</v>
      </c>
      <c r="D65" s="91">
        <v>15</v>
      </c>
      <c r="E65" s="10" t="s">
        <v>162</v>
      </c>
      <c r="H65" s="152">
        <f>C65/(C65+D65)</f>
        <v>0.25</v>
      </c>
      <c r="I65" s="11"/>
    </row>
    <row r="66" spans="2:9">
      <c r="B66" s="10" t="s">
        <v>158</v>
      </c>
      <c r="C66" s="92">
        <v>3</v>
      </c>
      <c r="D66" s="93">
        <v>15</v>
      </c>
      <c r="E66" s="10" t="s">
        <v>162</v>
      </c>
      <c r="F66" s="10" t="s">
        <v>173</v>
      </c>
      <c r="H66" s="152">
        <f>C66/(C66+D66)</f>
        <v>0.16666666666666666</v>
      </c>
      <c r="I66" s="11"/>
    </row>
    <row r="67" spans="2:9">
      <c r="H67" s="152"/>
    </row>
    <row r="68" spans="2:9">
      <c r="B68" s="10" t="s">
        <v>75</v>
      </c>
      <c r="C68" s="90">
        <v>1</v>
      </c>
      <c r="D68" s="91">
        <v>19</v>
      </c>
      <c r="E68" s="10" t="s">
        <v>162</v>
      </c>
      <c r="H68" s="152">
        <f>C68/(C68+D68)</f>
        <v>0.05</v>
      </c>
      <c r="I68" s="11"/>
    </row>
    <row r="69" spans="2:9">
      <c r="B69" s="10" t="s">
        <v>74</v>
      </c>
      <c r="C69" s="92">
        <v>8</v>
      </c>
      <c r="D69" s="93">
        <v>10</v>
      </c>
      <c r="E69" s="10" t="s">
        <v>162</v>
      </c>
      <c r="F69" s="88" t="s">
        <v>156</v>
      </c>
      <c r="H69" s="152">
        <f>C69/(C69+D69)</f>
        <v>0.44444444444444442</v>
      </c>
      <c r="I69" s="11"/>
    </row>
    <row r="70" spans="2:9">
      <c r="H70" s="152"/>
    </row>
    <row r="71" spans="2:9">
      <c r="B71" s="10" t="s">
        <v>153</v>
      </c>
      <c r="C71" s="90">
        <v>5</v>
      </c>
      <c r="D71" s="91">
        <v>15</v>
      </c>
      <c r="E71" s="10" t="s">
        <v>162</v>
      </c>
      <c r="H71" s="152">
        <f>C71/(C71+D71)</f>
        <v>0.25</v>
      </c>
      <c r="I71" s="11"/>
    </row>
    <row r="72" spans="2:9">
      <c r="B72" s="10" t="s">
        <v>155</v>
      </c>
      <c r="C72" s="92">
        <v>9</v>
      </c>
      <c r="D72" s="93">
        <v>9</v>
      </c>
      <c r="E72" s="10" t="s">
        <v>162</v>
      </c>
      <c r="F72" s="10" t="s">
        <v>165</v>
      </c>
      <c r="H72" s="152">
        <f>C72/(C72+D72)</f>
        <v>0.5</v>
      </c>
      <c r="I72" s="11"/>
    </row>
    <row r="73" spans="2:9">
      <c r="H73" s="152"/>
      <c r="I73" s="11"/>
    </row>
    <row r="74" spans="2:9">
      <c r="B74" s="10" t="s">
        <v>150</v>
      </c>
      <c r="C74" s="90">
        <v>7</v>
      </c>
      <c r="D74" s="91">
        <v>13</v>
      </c>
      <c r="E74" s="10" t="s">
        <v>162</v>
      </c>
      <c r="H74" s="152">
        <f>C74/(C74+D74)</f>
        <v>0.35</v>
      </c>
      <c r="I74" s="11"/>
    </row>
    <row r="75" spans="2:9">
      <c r="B75" s="10" t="s">
        <v>151</v>
      </c>
      <c r="C75" s="92">
        <v>10</v>
      </c>
      <c r="D75" s="93">
        <v>8</v>
      </c>
      <c r="E75" s="10" t="s">
        <v>162</v>
      </c>
      <c r="F75" s="10" t="s">
        <v>166</v>
      </c>
      <c r="H75" s="152">
        <f>C75/(C75+D75)</f>
        <v>0.55555555555555558</v>
      </c>
      <c r="I75" s="11"/>
    </row>
    <row r="76" spans="2:9">
      <c r="C76" s="13"/>
      <c r="D76" s="13"/>
      <c r="H76" s="152"/>
    </row>
    <row r="77" spans="2:9">
      <c r="C77" s="13"/>
      <c r="D77" s="13"/>
      <c r="H77" s="152"/>
    </row>
    <row r="78" spans="2:9">
      <c r="C78" s="99" t="s">
        <v>179</v>
      </c>
      <c r="D78" s="10" t="s">
        <v>71</v>
      </c>
      <c r="H78" s="152"/>
    </row>
    <row r="79" spans="2:9">
      <c r="B79" s="10" t="s">
        <v>157</v>
      </c>
      <c r="C79" s="90">
        <v>5</v>
      </c>
      <c r="D79" s="91">
        <v>15</v>
      </c>
      <c r="E79" s="10" t="s">
        <v>162</v>
      </c>
      <c r="H79" s="152">
        <f>C79/(C79+D79)</f>
        <v>0.25</v>
      </c>
      <c r="I79" s="11"/>
    </row>
    <row r="80" spans="2:9">
      <c r="B80" s="10" t="s">
        <v>159</v>
      </c>
      <c r="C80" s="92">
        <v>3</v>
      </c>
      <c r="D80" s="93">
        <v>19</v>
      </c>
      <c r="E80" s="10" t="s">
        <v>162</v>
      </c>
      <c r="F80" s="10" t="s">
        <v>164</v>
      </c>
      <c r="H80" s="152">
        <f>C80/(C80+D80)</f>
        <v>0.13636363636363635</v>
      </c>
      <c r="I80" s="11"/>
    </row>
    <row r="81" spans="1:9">
      <c r="H81" s="152"/>
    </row>
    <row r="82" spans="1:9">
      <c r="B82" s="10" t="s">
        <v>75</v>
      </c>
      <c r="C82" s="90">
        <v>1</v>
      </c>
      <c r="D82" s="91">
        <v>19</v>
      </c>
      <c r="E82" s="10" t="s">
        <v>162</v>
      </c>
      <c r="H82" s="152">
        <f>C82/(C82+D82)</f>
        <v>0.05</v>
      </c>
      <c r="I82" s="11"/>
    </row>
    <row r="83" spans="1:9">
      <c r="B83" s="10" t="s">
        <v>160</v>
      </c>
      <c r="C83" s="92">
        <v>2</v>
      </c>
      <c r="D83" s="93">
        <v>20</v>
      </c>
      <c r="E83" s="10" t="s">
        <v>162</v>
      </c>
      <c r="F83" s="10" t="s">
        <v>161</v>
      </c>
      <c r="H83" s="152">
        <f>C83/(C83+D83)</f>
        <v>9.0909090909090912E-2</v>
      </c>
      <c r="I83" s="11"/>
    </row>
    <row r="84" spans="1:9">
      <c r="H84" s="152"/>
      <c r="I84" s="11"/>
    </row>
    <row r="85" spans="1:9">
      <c r="B85" s="10" t="s">
        <v>153</v>
      </c>
      <c r="C85" s="90">
        <v>5</v>
      </c>
      <c r="D85" s="91">
        <v>15</v>
      </c>
      <c r="E85" s="10" t="s">
        <v>162</v>
      </c>
      <c r="H85" s="152">
        <f>C85/(C85+D85)</f>
        <v>0.25</v>
      </c>
      <c r="I85" s="11"/>
    </row>
    <row r="86" spans="1:9">
      <c r="B86" s="10" t="s">
        <v>154</v>
      </c>
      <c r="C86" s="92">
        <v>5</v>
      </c>
      <c r="D86" s="93">
        <v>17</v>
      </c>
      <c r="E86" s="10" t="s">
        <v>162</v>
      </c>
      <c r="F86" s="10" t="s">
        <v>161</v>
      </c>
      <c r="H86" s="152">
        <f>C86/(C86+D86)</f>
        <v>0.22727272727272727</v>
      </c>
      <c r="I86" s="11"/>
    </row>
    <row r="87" spans="1:9">
      <c r="H87" s="152"/>
    </row>
    <row r="88" spans="1:9">
      <c r="B88" s="10" t="s">
        <v>150</v>
      </c>
      <c r="C88" s="90">
        <v>7</v>
      </c>
      <c r="D88" s="91">
        <v>13</v>
      </c>
      <c r="E88" s="10" t="s">
        <v>162</v>
      </c>
      <c r="H88" s="152">
        <f>C88/(C88+D88)</f>
        <v>0.35</v>
      </c>
      <c r="I88" s="11"/>
    </row>
    <row r="89" spans="1:9">
      <c r="B89" s="10" t="s">
        <v>152</v>
      </c>
      <c r="C89" s="92">
        <v>2</v>
      </c>
      <c r="D89" s="93">
        <v>20</v>
      </c>
      <c r="E89" s="10" t="s">
        <v>162</v>
      </c>
      <c r="F89" s="10" t="s">
        <v>163</v>
      </c>
      <c r="H89" s="152">
        <f>C89/(C89+D89)</f>
        <v>9.0909090909090912E-2</v>
      </c>
      <c r="I89" s="11"/>
    </row>
    <row r="90" spans="1:9">
      <c r="A90" s="36"/>
      <c r="B90" s="36"/>
      <c r="C90" s="36"/>
      <c r="D90" s="36"/>
      <c r="E90" s="36"/>
      <c r="F90" s="36"/>
    </row>
    <row r="91" spans="1:9">
      <c r="A91" s="36"/>
      <c r="B91" s="36"/>
      <c r="C91" s="36"/>
      <c r="D91" s="36"/>
      <c r="E91" s="36"/>
      <c r="F91" s="36"/>
    </row>
    <row r="92" spans="1:9">
      <c r="A92" s="37"/>
      <c r="B92" s="36"/>
      <c r="C92" s="36"/>
      <c r="D92" s="36"/>
      <c r="E92" s="36"/>
      <c r="F92" s="36"/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A183"/>
  <sheetViews>
    <sheetView topLeftCell="A43" zoomScale="57" zoomScaleNormal="70" workbookViewId="0">
      <selection activeCell="B127" sqref="B127:B154"/>
    </sheetView>
  </sheetViews>
  <sheetFormatPr defaultRowHeight="15.6"/>
  <cols>
    <col min="3" max="32" width="5" customWidth="1"/>
    <col min="33" max="33" width="2.19921875" customWidth="1"/>
    <col min="34" max="36" width="7.8984375" customWidth="1"/>
    <col min="37" max="37" width="2.19921875" customWidth="1"/>
    <col min="38" max="38" width="10.3984375" bestFit="1" customWidth="1"/>
    <col min="39" max="67" width="5.3984375" customWidth="1"/>
    <col min="68" max="68" width="2.19921875" customWidth="1"/>
    <col min="69" max="69" width="13.8984375" style="5" customWidth="1"/>
    <col min="70" max="72" width="13.296875" customWidth="1"/>
    <col min="73" max="73" width="18.296875" bestFit="1" customWidth="1"/>
    <col min="74" max="74" width="2.19921875" customWidth="1"/>
    <col min="75" max="75" width="22.3984375" bestFit="1" customWidth="1"/>
    <col min="76" max="76" width="23.09765625" customWidth="1"/>
    <col min="77" max="77" width="10.09765625" bestFit="1" customWidth="1"/>
    <col min="78" max="78" width="12" customWidth="1"/>
    <col min="79" max="79" width="2.19921875" customWidth="1"/>
  </cols>
  <sheetData>
    <row r="1" spans="1:79" ht="25.8">
      <c r="A1" s="71" t="s">
        <v>282</v>
      </c>
      <c r="AG1" s="4"/>
      <c r="AH1" s="72" t="s">
        <v>66</v>
      </c>
      <c r="AI1" s="25"/>
      <c r="AJ1" s="25"/>
      <c r="AK1" s="4"/>
      <c r="AL1" s="73" t="s">
        <v>72</v>
      </c>
      <c r="BP1" s="4"/>
      <c r="BQ1" s="73" t="s">
        <v>73</v>
      </c>
      <c r="BV1" s="4"/>
      <c r="BW1" s="73" t="s">
        <v>548</v>
      </c>
      <c r="CA1" s="4"/>
    </row>
    <row r="2" spans="1:79" ht="25.8">
      <c r="A2" s="97" t="s">
        <v>50</v>
      </c>
      <c r="B2" s="97" t="s">
        <v>228</v>
      </c>
      <c r="C2" s="25" t="str">
        <f>CONCATENATE("ABR thresholds for ",A2," sounds ")</f>
        <v xml:space="preserve">ABR thresholds for Click sounds 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4"/>
      <c r="AH2" s="72" t="s">
        <v>67</v>
      </c>
      <c r="AI2" s="25"/>
      <c r="AJ2" s="25"/>
      <c r="AK2" s="4"/>
      <c r="AL2" s="29" t="s">
        <v>50</v>
      </c>
      <c r="AM2" t="s">
        <v>57</v>
      </c>
      <c r="AO2" s="41" t="s">
        <v>61</v>
      </c>
      <c r="AP2" s="42">
        <v>15</v>
      </c>
      <c r="AQ2" s="39" t="s">
        <v>62</v>
      </c>
      <c r="AR2" s="40">
        <v>-15</v>
      </c>
      <c r="AS2" s="5"/>
      <c r="AT2" s="5"/>
      <c r="AU2" s="5"/>
      <c r="AV2" s="5"/>
      <c r="BP2" s="4"/>
      <c r="BQ2" s="15" t="s">
        <v>50</v>
      </c>
      <c r="BR2" s="33" t="s">
        <v>54</v>
      </c>
      <c r="BS2" s="34" t="s">
        <v>55</v>
      </c>
      <c r="BT2" s="34" t="s">
        <v>178</v>
      </c>
      <c r="BU2" s="34"/>
      <c r="BV2" s="4"/>
      <c r="CA2" s="4"/>
    </row>
    <row r="3" spans="1:79" ht="31.2">
      <c r="A3" s="104" t="s">
        <v>56</v>
      </c>
      <c r="B3" s="103" t="s">
        <v>281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77">
        <v>11</v>
      </c>
      <c r="L3" s="9">
        <v>12</v>
      </c>
      <c r="M3" s="9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9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4"/>
      <c r="AH3" s="63" t="s">
        <v>64</v>
      </c>
      <c r="AI3" s="63" t="s">
        <v>65</v>
      </c>
      <c r="AJ3" s="64" t="s">
        <v>103</v>
      </c>
      <c r="AK3" s="4"/>
      <c r="AL3" s="24" t="s">
        <v>56</v>
      </c>
      <c r="AM3" s="9">
        <v>4</v>
      </c>
      <c r="AN3" s="9">
        <v>5</v>
      </c>
      <c r="AO3" s="9">
        <v>6</v>
      </c>
      <c r="AP3" s="9">
        <v>7</v>
      </c>
      <c r="AQ3" s="9">
        <v>8</v>
      </c>
      <c r="AR3" s="9">
        <v>9</v>
      </c>
      <c r="AS3" s="9">
        <v>10</v>
      </c>
      <c r="AT3" s="77">
        <v>11</v>
      </c>
      <c r="AU3" s="9">
        <v>12</v>
      </c>
      <c r="AV3" s="9">
        <v>13</v>
      </c>
      <c r="AW3" s="9">
        <v>14</v>
      </c>
      <c r="AX3" s="9">
        <v>15</v>
      </c>
      <c r="AY3" s="9">
        <v>16</v>
      </c>
      <c r="AZ3" s="9">
        <v>17</v>
      </c>
      <c r="BA3" s="9">
        <v>18</v>
      </c>
      <c r="BB3" s="9">
        <v>19</v>
      </c>
      <c r="BC3" s="7">
        <v>20</v>
      </c>
      <c r="BD3" s="7">
        <v>21</v>
      </c>
      <c r="BE3" s="7">
        <v>22</v>
      </c>
      <c r="BF3" s="7">
        <v>23</v>
      </c>
      <c r="BG3" s="7">
        <v>24</v>
      </c>
      <c r="BH3" s="7">
        <v>25</v>
      </c>
      <c r="BI3" s="7">
        <v>26</v>
      </c>
      <c r="BJ3" s="7">
        <v>27</v>
      </c>
      <c r="BK3" s="7">
        <v>28</v>
      </c>
      <c r="BL3" s="7">
        <v>29</v>
      </c>
      <c r="BM3" s="7">
        <v>30</v>
      </c>
      <c r="BN3" s="7">
        <v>31</v>
      </c>
      <c r="BO3" s="7">
        <v>32</v>
      </c>
      <c r="BP3" s="4"/>
      <c r="BQ3" s="6" t="s">
        <v>56</v>
      </c>
      <c r="BR3" s="35" t="s">
        <v>174</v>
      </c>
      <c r="BS3" s="35" t="s">
        <v>172</v>
      </c>
      <c r="BT3" s="35"/>
      <c r="BU3" s="22" t="s">
        <v>424</v>
      </c>
      <c r="BV3" s="4"/>
      <c r="BW3" s="1"/>
      <c r="BX3" s="156" t="s">
        <v>429</v>
      </c>
      <c r="CA3" s="4"/>
    </row>
    <row r="4" spans="1:79">
      <c r="A4" t="s">
        <v>76</v>
      </c>
      <c r="B4" t="s">
        <v>549</v>
      </c>
      <c r="C4">
        <v>10</v>
      </c>
      <c r="D4">
        <v>20</v>
      </c>
      <c r="E4">
        <v>15</v>
      </c>
      <c r="F4">
        <v>15</v>
      </c>
      <c r="G4">
        <v>10</v>
      </c>
      <c r="H4">
        <v>10</v>
      </c>
      <c r="J4">
        <v>10</v>
      </c>
      <c r="K4" s="75">
        <v>5</v>
      </c>
      <c r="L4">
        <v>15</v>
      </c>
      <c r="M4">
        <v>5</v>
      </c>
      <c r="N4">
        <v>10</v>
      </c>
      <c r="O4">
        <v>10</v>
      </c>
      <c r="P4">
        <v>10</v>
      </c>
      <c r="Q4">
        <v>15</v>
      </c>
      <c r="R4">
        <v>30</v>
      </c>
      <c r="S4">
        <v>40</v>
      </c>
      <c r="AG4" s="4"/>
      <c r="AH4" s="2">
        <f t="shared" ref="AH4:AH23" si="0">AVERAGE(C4:E4)</f>
        <v>15</v>
      </c>
      <c r="AI4" s="59">
        <f t="shared" ref="AI4:AI23" si="1">AVERAGE(I4:K4)</f>
        <v>7.5</v>
      </c>
      <c r="AJ4" s="2">
        <f>AVERAGE(P4:S4)</f>
        <v>23.75</v>
      </c>
      <c r="AK4" s="4"/>
      <c r="AL4" s="5"/>
      <c r="AM4" s="8">
        <f t="shared" ref="AM4:AQ6" si="2">D4-C4</f>
        <v>10</v>
      </c>
      <c r="AN4" s="8">
        <f t="shared" si="2"/>
        <v>-5</v>
      </c>
      <c r="AO4" s="8">
        <f t="shared" si="2"/>
        <v>0</v>
      </c>
      <c r="AP4" s="8">
        <f t="shared" si="2"/>
        <v>-5</v>
      </c>
      <c r="AQ4" s="8">
        <f t="shared" si="2"/>
        <v>0</v>
      </c>
      <c r="AR4" s="8"/>
      <c r="AS4" s="8">
        <f>J4-H4</f>
        <v>0</v>
      </c>
      <c r="AT4" s="75">
        <f t="shared" ref="AT4:BB5" si="3">K4-J4</f>
        <v>-5</v>
      </c>
      <c r="AU4" s="8">
        <f t="shared" si="3"/>
        <v>10</v>
      </c>
      <c r="AV4" s="8">
        <f t="shared" si="3"/>
        <v>-10</v>
      </c>
      <c r="AW4" s="8">
        <f t="shared" si="3"/>
        <v>5</v>
      </c>
      <c r="AX4" s="8">
        <f t="shared" si="3"/>
        <v>0</v>
      </c>
      <c r="AY4" s="8">
        <f t="shared" si="3"/>
        <v>0</v>
      </c>
      <c r="AZ4" s="8">
        <f t="shared" si="3"/>
        <v>5</v>
      </c>
      <c r="BA4" s="8">
        <f t="shared" si="3"/>
        <v>15</v>
      </c>
      <c r="BB4" s="8">
        <f t="shared" si="3"/>
        <v>10</v>
      </c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4"/>
      <c r="BQ4" s="15" t="str">
        <f t="shared" ref="BQ4:BQ23" si="4">A4</f>
        <v>PSD-712</v>
      </c>
      <c r="BR4" s="8">
        <f>COUNTIF(AM4:AT4,$BR$3)</f>
        <v>0</v>
      </c>
      <c r="BS4">
        <v>0</v>
      </c>
      <c r="BT4">
        <f>BR4+BS4</f>
        <v>0</v>
      </c>
      <c r="BU4">
        <f t="shared" ref="BU4:BU23" si="5">COUNT(AM4:AT4)</f>
        <v>7</v>
      </c>
      <c r="BV4" s="4"/>
      <c r="BW4" s="10" t="s">
        <v>428</v>
      </c>
      <c r="BX4" s="38">
        <f>AVERAGE(BU33,BU74,BU115,BU156)/AVERAGE(BT33,BT74,BT115,BT156)</f>
        <v>19.451612903225808</v>
      </c>
      <c r="CA4" s="4"/>
    </row>
    <row r="5" spans="1:79">
      <c r="A5" t="s">
        <v>27</v>
      </c>
      <c r="B5" t="s">
        <v>549</v>
      </c>
      <c r="C5">
        <v>10</v>
      </c>
      <c r="D5">
        <v>35</v>
      </c>
      <c r="E5">
        <v>10</v>
      </c>
      <c r="F5">
        <v>15</v>
      </c>
      <c r="G5">
        <v>15</v>
      </c>
      <c r="H5">
        <v>10</v>
      </c>
      <c r="J5">
        <v>15</v>
      </c>
      <c r="K5" s="75">
        <v>15</v>
      </c>
      <c r="L5">
        <v>20</v>
      </c>
      <c r="M5">
        <v>20</v>
      </c>
      <c r="N5">
        <v>15</v>
      </c>
      <c r="O5">
        <v>10</v>
      </c>
      <c r="P5">
        <v>5</v>
      </c>
      <c r="Q5">
        <v>5</v>
      </c>
      <c r="R5">
        <v>20</v>
      </c>
      <c r="S5">
        <v>10</v>
      </c>
      <c r="AG5" s="4"/>
      <c r="AH5" s="59">
        <f t="shared" si="0"/>
        <v>18.333333333333332</v>
      </c>
      <c r="AI5" s="59">
        <f t="shared" si="1"/>
        <v>15</v>
      </c>
      <c r="AJ5" s="2">
        <f>AVERAGE(P5:S5)</f>
        <v>10</v>
      </c>
      <c r="AK5" s="4"/>
      <c r="AM5" s="8">
        <f t="shared" si="2"/>
        <v>25</v>
      </c>
      <c r="AN5" s="8">
        <f t="shared" si="2"/>
        <v>-25</v>
      </c>
      <c r="AO5" s="8">
        <f t="shared" si="2"/>
        <v>5</v>
      </c>
      <c r="AP5" s="8">
        <f t="shared" si="2"/>
        <v>0</v>
      </c>
      <c r="AQ5" s="8">
        <f t="shared" si="2"/>
        <v>-5</v>
      </c>
      <c r="AR5" s="8"/>
      <c r="AS5" s="8">
        <f>J5-H5</f>
        <v>5</v>
      </c>
      <c r="AT5" s="75">
        <f t="shared" si="3"/>
        <v>0</v>
      </c>
      <c r="AU5" s="8">
        <f t="shared" si="3"/>
        <v>5</v>
      </c>
      <c r="AV5" s="8">
        <f t="shared" si="3"/>
        <v>0</v>
      </c>
      <c r="AW5" s="8">
        <f t="shared" si="3"/>
        <v>-5</v>
      </c>
      <c r="AX5" s="8">
        <f t="shared" si="3"/>
        <v>-5</v>
      </c>
      <c r="AY5" s="8">
        <f t="shared" si="3"/>
        <v>-5</v>
      </c>
      <c r="AZ5" s="8">
        <f t="shared" si="3"/>
        <v>0</v>
      </c>
      <c r="BA5" s="8">
        <f t="shared" si="3"/>
        <v>15</v>
      </c>
      <c r="BB5" s="8">
        <f t="shared" si="3"/>
        <v>-10</v>
      </c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4"/>
      <c r="BQ5" s="15" t="str">
        <f t="shared" si="4"/>
        <v>PSD-715</v>
      </c>
      <c r="BR5" s="8">
        <f t="shared" ref="BR5:BR23" si="6">COUNTIF(AM5:AT5,$BR$3)</f>
        <v>1</v>
      </c>
      <c r="BS5" s="8">
        <f t="shared" ref="BS5:BS23" si="7">COUNTIF(AM5:AT5,$BS$3)</f>
        <v>1</v>
      </c>
      <c r="BT5">
        <f t="shared" ref="BT5:BT23" si="8">BR5+BS5</f>
        <v>2</v>
      </c>
      <c r="BU5">
        <f t="shared" si="5"/>
        <v>7</v>
      </c>
      <c r="BV5" s="4"/>
      <c r="BW5" s="10" t="s">
        <v>426</v>
      </c>
      <c r="BX5" s="38">
        <f>AVERAGE(BU33,BU74,BU115,BU156)/AVERAGE(BR33,BR74,BR115,BR156)</f>
        <v>54.81818181818182</v>
      </c>
      <c r="CA5" s="4"/>
    </row>
    <row r="6" spans="1:79">
      <c r="A6" t="s">
        <v>77</v>
      </c>
      <c r="B6" t="s">
        <v>549</v>
      </c>
      <c r="C6">
        <v>25</v>
      </c>
      <c r="D6">
        <v>20</v>
      </c>
      <c r="E6">
        <v>15</v>
      </c>
      <c r="F6">
        <v>25</v>
      </c>
      <c r="G6">
        <v>25</v>
      </c>
      <c r="H6">
        <v>20</v>
      </c>
      <c r="I6">
        <v>20</v>
      </c>
      <c r="K6" s="75"/>
      <c r="AG6" s="4"/>
      <c r="AH6" s="59">
        <f t="shared" si="0"/>
        <v>20</v>
      </c>
      <c r="AI6" s="59">
        <f t="shared" si="1"/>
        <v>20</v>
      </c>
      <c r="AJ6" s="8"/>
      <c r="AK6" s="4"/>
      <c r="AM6" s="8">
        <f t="shared" si="2"/>
        <v>-5</v>
      </c>
      <c r="AN6" s="8">
        <f t="shared" si="2"/>
        <v>-5</v>
      </c>
      <c r="AO6" s="8">
        <f t="shared" si="2"/>
        <v>10</v>
      </c>
      <c r="AP6" s="8">
        <f t="shared" si="2"/>
        <v>0</v>
      </c>
      <c r="AQ6" s="8">
        <f t="shared" si="2"/>
        <v>-5</v>
      </c>
      <c r="AR6" s="8">
        <f t="shared" ref="AR6:AR23" si="9">I6-H6</f>
        <v>0</v>
      </c>
      <c r="AS6" s="8">
        <f t="shared" ref="AS6:AS23" si="10">J6-I6</f>
        <v>-20</v>
      </c>
      <c r="AT6" s="75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4"/>
      <c r="BQ6" s="15" t="str">
        <f t="shared" si="4"/>
        <v>PSD-848</v>
      </c>
      <c r="BR6" s="8">
        <f t="shared" si="6"/>
        <v>0</v>
      </c>
      <c r="BS6" s="8">
        <f t="shared" si="7"/>
        <v>1</v>
      </c>
      <c r="BT6">
        <f t="shared" si="8"/>
        <v>1</v>
      </c>
      <c r="BU6">
        <f t="shared" si="5"/>
        <v>7</v>
      </c>
      <c r="BV6" s="4"/>
      <c r="BW6" s="153" t="s">
        <v>427</v>
      </c>
      <c r="BX6" s="38">
        <f>AVERAGE(BU33,BU74,BU115,BU156)/AVERAGE(BS33,BS74,BS115,BS156)</f>
        <v>30.15</v>
      </c>
      <c r="CA6" s="4"/>
    </row>
    <row r="7" spans="1:79">
      <c r="A7" t="s">
        <v>28</v>
      </c>
      <c r="B7" t="s">
        <v>549</v>
      </c>
      <c r="D7">
        <v>20</v>
      </c>
      <c r="E7">
        <v>25</v>
      </c>
      <c r="F7">
        <v>25</v>
      </c>
      <c r="G7">
        <v>15</v>
      </c>
      <c r="H7">
        <v>20</v>
      </c>
      <c r="I7">
        <v>20</v>
      </c>
      <c r="K7" s="75"/>
      <c r="AG7" s="4"/>
      <c r="AH7" s="59">
        <f t="shared" si="0"/>
        <v>22.5</v>
      </c>
      <c r="AI7" s="59">
        <f t="shared" si="1"/>
        <v>20</v>
      </c>
      <c r="AJ7" s="8"/>
      <c r="AK7" s="4"/>
      <c r="AM7" s="8"/>
      <c r="AN7" s="8">
        <f t="shared" ref="AN7:AN23" si="11">E7-D7</f>
        <v>5</v>
      </c>
      <c r="AO7" s="8">
        <f t="shared" ref="AO7:AO23" si="12">F7-E7</f>
        <v>0</v>
      </c>
      <c r="AP7" s="8">
        <f t="shared" ref="AP7:AP23" si="13">G7-F7</f>
        <v>-10</v>
      </c>
      <c r="AQ7" s="8">
        <f t="shared" ref="AQ7:AQ23" si="14">H7-G7</f>
        <v>5</v>
      </c>
      <c r="AR7" s="8">
        <f t="shared" si="9"/>
        <v>0</v>
      </c>
      <c r="AS7" s="8">
        <f t="shared" si="10"/>
        <v>-20</v>
      </c>
      <c r="AT7" s="75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4"/>
      <c r="BQ7" s="15" t="str">
        <f t="shared" si="4"/>
        <v>PSD-849</v>
      </c>
      <c r="BR7" s="8">
        <f t="shared" si="6"/>
        <v>0</v>
      </c>
      <c r="BS7" s="8">
        <f t="shared" si="7"/>
        <v>1</v>
      </c>
      <c r="BT7">
        <f t="shared" si="8"/>
        <v>1</v>
      </c>
      <c r="BU7">
        <f t="shared" si="5"/>
        <v>6</v>
      </c>
      <c r="BV7" s="4"/>
      <c r="BW7" s="2"/>
      <c r="CA7" s="4"/>
    </row>
    <row r="8" spans="1:79" s="8" customFormat="1">
      <c r="A8" s="8" t="s">
        <v>29</v>
      </c>
      <c r="B8" t="s">
        <v>549</v>
      </c>
      <c r="D8" s="8">
        <v>25</v>
      </c>
      <c r="E8" s="8">
        <v>20</v>
      </c>
      <c r="F8" s="8">
        <v>30</v>
      </c>
      <c r="G8" s="8">
        <v>20</v>
      </c>
      <c r="H8" s="8">
        <v>20</v>
      </c>
      <c r="I8" s="8">
        <v>10</v>
      </c>
      <c r="J8" s="15"/>
      <c r="K8" s="75"/>
      <c r="AG8" s="4"/>
      <c r="AH8" s="59">
        <f t="shared" si="0"/>
        <v>22.5</v>
      </c>
      <c r="AI8" s="59">
        <f t="shared" si="1"/>
        <v>10</v>
      </c>
      <c r="AK8" s="4"/>
      <c r="AN8" s="8">
        <f t="shared" si="11"/>
        <v>-5</v>
      </c>
      <c r="AO8" s="8">
        <f t="shared" si="12"/>
        <v>10</v>
      </c>
      <c r="AP8" s="8">
        <f t="shared" si="13"/>
        <v>-10</v>
      </c>
      <c r="AQ8" s="8">
        <f t="shared" si="14"/>
        <v>0</v>
      </c>
      <c r="AR8" s="8">
        <f t="shared" si="9"/>
        <v>-10</v>
      </c>
      <c r="AS8" s="8">
        <f t="shared" si="10"/>
        <v>-10</v>
      </c>
      <c r="AT8" s="75"/>
      <c r="BP8" s="4"/>
      <c r="BQ8" s="15" t="str">
        <f t="shared" si="4"/>
        <v>PSD-850</v>
      </c>
      <c r="BR8" s="8">
        <f t="shared" si="6"/>
        <v>0</v>
      </c>
      <c r="BS8" s="8">
        <f t="shared" si="7"/>
        <v>0</v>
      </c>
      <c r="BT8">
        <f t="shared" si="8"/>
        <v>0</v>
      </c>
      <c r="BU8">
        <f t="shared" si="5"/>
        <v>6</v>
      </c>
      <c r="BV8" s="28"/>
      <c r="BW8" s="59"/>
      <c r="CA8" s="28"/>
    </row>
    <row r="9" spans="1:79">
      <c r="A9" t="s">
        <v>78</v>
      </c>
      <c r="B9" t="s">
        <v>550</v>
      </c>
      <c r="C9" s="15">
        <v>5</v>
      </c>
      <c r="D9" s="15">
        <v>10</v>
      </c>
      <c r="E9" s="15">
        <v>10</v>
      </c>
      <c r="F9" s="15">
        <v>15</v>
      </c>
      <c r="G9" s="15">
        <v>10</v>
      </c>
      <c r="H9" s="15">
        <v>10</v>
      </c>
      <c r="I9" s="15">
        <v>15</v>
      </c>
      <c r="J9" s="15">
        <v>20</v>
      </c>
      <c r="K9" s="75">
        <v>10</v>
      </c>
      <c r="AG9" s="4"/>
      <c r="AH9" s="59">
        <f t="shared" si="0"/>
        <v>8.3333333333333339</v>
      </c>
      <c r="AI9" s="60">
        <f t="shared" si="1"/>
        <v>15</v>
      </c>
      <c r="AK9" s="4"/>
      <c r="AM9" s="8">
        <f t="shared" ref="AM9:AM23" si="15">D9-C9</f>
        <v>5</v>
      </c>
      <c r="AN9" s="15">
        <f t="shared" si="11"/>
        <v>0</v>
      </c>
      <c r="AO9" s="15">
        <f t="shared" si="12"/>
        <v>5</v>
      </c>
      <c r="AP9" s="15">
        <f t="shared" si="13"/>
        <v>-5</v>
      </c>
      <c r="AQ9" s="15">
        <f t="shared" si="14"/>
        <v>0</v>
      </c>
      <c r="AR9" s="8">
        <f t="shared" si="9"/>
        <v>5</v>
      </c>
      <c r="AS9" s="8">
        <f t="shared" si="10"/>
        <v>5</v>
      </c>
      <c r="AT9" s="75">
        <f t="shared" ref="AT9:AT23" si="16">K9-J9</f>
        <v>-10</v>
      </c>
      <c r="BP9" s="4"/>
      <c r="BQ9" s="15" t="str">
        <f t="shared" si="4"/>
        <v>BL6-01</v>
      </c>
      <c r="BR9" s="8">
        <f t="shared" si="6"/>
        <v>0</v>
      </c>
      <c r="BS9" s="8">
        <f t="shared" si="7"/>
        <v>0</v>
      </c>
      <c r="BT9">
        <f t="shared" si="8"/>
        <v>0</v>
      </c>
      <c r="BU9">
        <f t="shared" si="5"/>
        <v>8</v>
      </c>
      <c r="BV9" s="4"/>
      <c r="BW9" s="2"/>
      <c r="CA9" s="4"/>
    </row>
    <row r="10" spans="1:79">
      <c r="A10" t="s">
        <v>79</v>
      </c>
      <c r="B10" t="s">
        <v>550</v>
      </c>
      <c r="C10" s="15">
        <v>10</v>
      </c>
      <c r="D10" s="15">
        <v>15</v>
      </c>
      <c r="E10" s="15">
        <v>10</v>
      </c>
      <c r="F10" s="15">
        <v>15</v>
      </c>
      <c r="G10" s="15">
        <v>15</v>
      </c>
      <c r="H10" s="15">
        <v>5</v>
      </c>
      <c r="I10" s="15">
        <v>5</v>
      </c>
      <c r="J10" s="15">
        <v>5</v>
      </c>
      <c r="K10" s="75">
        <v>5</v>
      </c>
      <c r="AG10" s="4"/>
      <c r="AH10" s="59">
        <f t="shared" si="0"/>
        <v>11.666666666666666</v>
      </c>
      <c r="AI10" s="60">
        <f t="shared" si="1"/>
        <v>5</v>
      </c>
      <c r="AK10" s="4"/>
      <c r="AM10" s="8">
        <f t="shared" si="15"/>
        <v>5</v>
      </c>
      <c r="AN10" s="15">
        <f t="shared" si="11"/>
        <v>-5</v>
      </c>
      <c r="AO10" s="15">
        <f t="shared" si="12"/>
        <v>5</v>
      </c>
      <c r="AP10" s="15">
        <f t="shared" si="13"/>
        <v>0</v>
      </c>
      <c r="AQ10" s="15">
        <f t="shared" si="14"/>
        <v>-10</v>
      </c>
      <c r="AR10" s="8">
        <f t="shared" si="9"/>
        <v>0</v>
      </c>
      <c r="AS10" s="8">
        <f t="shared" si="10"/>
        <v>0</v>
      </c>
      <c r="AT10" s="75">
        <f t="shared" si="16"/>
        <v>0</v>
      </c>
      <c r="BP10" s="4"/>
      <c r="BQ10" s="15" t="str">
        <f t="shared" si="4"/>
        <v>BL6-02</v>
      </c>
      <c r="BR10" s="8">
        <f t="shared" si="6"/>
        <v>0</v>
      </c>
      <c r="BS10" s="8">
        <f t="shared" si="7"/>
        <v>0</v>
      </c>
      <c r="BT10">
        <f t="shared" si="8"/>
        <v>0</v>
      </c>
      <c r="BU10">
        <f t="shared" si="5"/>
        <v>8</v>
      </c>
      <c r="BV10" s="4"/>
      <c r="BW10" s="2"/>
      <c r="CA10" s="4"/>
    </row>
    <row r="11" spans="1:79">
      <c r="A11" t="s">
        <v>80</v>
      </c>
      <c r="B11" t="s">
        <v>550</v>
      </c>
      <c r="C11" s="15">
        <v>10</v>
      </c>
      <c r="D11" s="15">
        <v>15</v>
      </c>
      <c r="E11" s="15">
        <v>15</v>
      </c>
      <c r="F11" s="15">
        <v>5</v>
      </c>
      <c r="G11" s="15">
        <v>10</v>
      </c>
      <c r="H11" s="15">
        <v>10</v>
      </c>
      <c r="I11" s="15">
        <v>5</v>
      </c>
      <c r="J11" s="15">
        <v>5</v>
      </c>
      <c r="K11" s="75">
        <v>5</v>
      </c>
      <c r="AG11" s="4"/>
      <c r="AH11" s="59">
        <f t="shared" si="0"/>
        <v>13.333333333333334</v>
      </c>
      <c r="AI11" s="60">
        <f t="shared" si="1"/>
        <v>5</v>
      </c>
      <c r="AK11" s="4"/>
      <c r="AM11" s="8">
        <f t="shared" si="15"/>
        <v>5</v>
      </c>
      <c r="AN11" s="15">
        <f t="shared" si="11"/>
        <v>0</v>
      </c>
      <c r="AO11" s="15">
        <f t="shared" si="12"/>
        <v>-10</v>
      </c>
      <c r="AP11" s="15">
        <f t="shared" si="13"/>
        <v>5</v>
      </c>
      <c r="AQ11" s="15">
        <f t="shared" si="14"/>
        <v>0</v>
      </c>
      <c r="AR11" s="8">
        <f t="shared" si="9"/>
        <v>-5</v>
      </c>
      <c r="AS11" s="8">
        <f t="shared" si="10"/>
        <v>0</v>
      </c>
      <c r="AT11" s="75">
        <f t="shared" si="16"/>
        <v>0</v>
      </c>
      <c r="BP11" s="4"/>
      <c r="BQ11" s="15" t="str">
        <f t="shared" si="4"/>
        <v>BL6-03</v>
      </c>
      <c r="BR11" s="8">
        <f t="shared" si="6"/>
        <v>0</v>
      </c>
      <c r="BS11" s="8">
        <f t="shared" si="7"/>
        <v>0</v>
      </c>
      <c r="BT11">
        <f t="shared" si="8"/>
        <v>0</v>
      </c>
      <c r="BU11">
        <f t="shared" si="5"/>
        <v>8</v>
      </c>
      <c r="BV11" s="4"/>
      <c r="BW11" s="2"/>
      <c r="CA11" s="4"/>
    </row>
    <row r="12" spans="1:79">
      <c r="A12" t="s">
        <v>81</v>
      </c>
      <c r="B12" t="s">
        <v>550</v>
      </c>
      <c r="C12">
        <v>10</v>
      </c>
      <c r="D12" s="15">
        <v>20</v>
      </c>
      <c r="E12" s="15">
        <v>15</v>
      </c>
      <c r="F12" s="15">
        <v>15</v>
      </c>
      <c r="G12" s="15">
        <v>10</v>
      </c>
      <c r="H12" s="15">
        <v>10</v>
      </c>
      <c r="I12" s="15">
        <v>15</v>
      </c>
      <c r="J12" s="15">
        <v>15</v>
      </c>
      <c r="K12" s="75">
        <v>15</v>
      </c>
      <c r="AG12" s="4"/>
      <c r="AH12" s="59">
        <f t="shared" si="0"/>
        <v>15</v>
      </c>
      <c r="AI12" s="60">
        <f t="shared" si="1"/>
        <v>15</v>
      </c>
      <c r="AK12" s="4"/>
      <c r="AM12" s="8">
        <f t="shared" si="15"/>
        <v>10</v>
      </c>
      <c r="AN12" s="15">
        <f t="shared" si="11"/>
        <v>-5</v>
      </c>
      <c r="AO12" s="15">
        <f t="shared" si="12"/>
        <v>0</v>
      </c>
      <c r="AP12" s="15">
        <f t="shared" si="13"/>
        <v>-5</v>
      </c>
      <c r="AQ12" s="15">
        <f t="shared" si="14"/>
        <v>0</v>
      </c>
      <c r="AR12" s="8">
        <f t="shared" si="9"/>
        <v>5</v>
      </c>
      <c r="AS12" s="8">
        <f t="shared" si="10"/>
        <v>0</v>
      </c>
      <c r="AT12" s="75">
        <f t="shared" si="16"/>
        <v>0</v>
      </c>
      <c r="BP12" s="4"/>
      <c r="BQ12" s="15" t="str">
        <f t="shared" si="4"/>
        <v>BL6-05</v>
      </c>
      <c r="BR12" s="8">
        <f t="shared" si="6"/>
        <v>0</v>
      </c>
      <c r="BS12" s="8">
        <f t="shared" si="7"/>
        <v>0</v>
      </c>
      <c r="BT12">
        <f t="shared" si="8"/>
        <v>0</v>
      </c>
      <c r="BU12">
        <f t="shared" si="5"/>
        <v>8</v>
      </c>
      <c r="BV12" s="4"/>
      <c r="BW12" s="2"/>
      <c r="CA12" s="4"/>
    </row>
    <row r="13" spans="1:79">
      <c r="A13" t="s">
        <v>82</v>
      </c>
      <c r="B13" t="s">
        <v>550</v>
      </c>
      <c r="C13">
        <v>20</v>
      </c>
      <c r="D13" s="15">
        <v>15</v>
      </c>
      <c r="E13" s="15">
        <v>15</v>
      </c>
      <c r="F13" s="15">
        <v>10</v>
      </c>
      <c r="G13" s="15">
        <v>10</v>
      </c>
      <c r="H13" s="15">
        <v>5</v>
      </c>
      <c r="I13" s="15">
        <v>20</v>
      </c>
      <c r="J13" s="15">
        <v>10</v>
      </c>
      <c r="K13" s="75">
        <v>15</v>
      </c>
      <c r="AG13" s="4"/>
      <c r="AH13" s="59">
        <f t="shared" si="0"/>
        <v>16.666666666666668</v>
      </c>
      <c r="AI13" s="60">
        <f t="shared" si="1"/>
        <v>15</v>
      </c>
      <c r="AK13" s="4"/>
      <c r="AM13" s="8">
        <f t="shared" si="15"/>
        <v>-5</v>
      </c>
      <c r="AN13" s="15">
        <f t="shared" si="11"/>
        <v>0</v>
      </c>
      <c r="AO13" s="15">
        <f t="shared" si="12"/>
        <v>-5</v>
      </c>
      <c r="AP13" s="15">
        <f t="shared" si="13"/>
        <v>0</v>
      </c>
      <c r="AQ13" s="15">
        <f t="shared" si="14"/>
        <v>-5</v>
      </c>
      <c r="AR13" s="8">
        <f t="shared" si="9"/>
        <v>15</v>
      </c>
      <c r="AS13" s="8">
        <f t="shared" si="10"/>
        <v>-10</v>
      </c>
      <c r="AT13" s="75">
        <f t="shared" si="16"/>
        <v>5</v>
      </c>
      <c r="BP13" s="4"/>
      <c r="BQ13" s="15" t="str">
        <f t="shared" si="4"/>
        <v>BL6-06</v>
      </c>
      <c r="BR13" s="8">
        <f t="shared" si="6"/>
        <v>0</v>
      </c>
      <c r="BS13" s="8">
        <f t="shared" si="7"/>
        <v>0</v>
      </c>
      <c r="BT13">
        <f t="shared" si="8"/>
        <v>0</v>
      </c>
      <c r="BU13">
        <f t="shared" si="5"/>
        <v>8</v>
      </c>
      <c r="BV13" s="4"/>
      <c r="BW13" s="2"/>
      <c r="CA13" s="4"/>
    </row>
    <row r="14" spans="1:79">
      <c r="A14" t="s">
        <v>83</v>
      </c>
      <c r="B14" t="s">
        <v>550</v>
      </c>
      <c r="C14">
        <v>25</v>
      </c>
      <c r="D14" s="15">
        <v>10</v>
      </c>
      <c r="E14" s="15">
        <v>20</v>
      </c>
      <c r="F14" s="15">
        <v>20</v>
      </c>
      <c r="G14" s="15">
        <v>20</v>
      </c>
      <c r="H14" s="15">
        <v>10</v>
      </c>
      <c r="I14" s="15">
        <v>15</v>
      </c>
      <c r="J14" s="15">
        <v>5</v>
      </c>
      <c r="K14" s="75">
        <v>15</v>
      </c>
      <c r="AG14" s="4"/>
      <c r="AH14" s="59">
        <f t="shared" si="0"/>
        <v>18.333333333333332</v>
      </c>
      <c r="AI14" s="60">
        <f t="shared" si="1"/>
        <v>11.666666666666666</v>
      </c>
      <c r="AK14" s="4"/>
      <c r="AM14" s="8">
        <f t="shared" si="15"/>
        <v>-15</v>
      </c>
      <c r="AN14" s="15">
        <f t="shared" si="11"/>
        <v>10</v>
      </c>
      <c r="AO14" s="15">
        <f t="shared" si="12"/>
        <v>0</v>
      </c>
      <c r="AP14" s="15">
        <f t="shared" si="13"/>
        <v>0</v>
      </c>
      <c r="AQ14" s="15">
        <f t="shared" si="14"/>
        <v>-10</v>
      </c>
      <c r="AR14" s="8">
        <f t="shared" si="9"/>
        <v>5</v>
      </c>
      <c r="AS14" s="8">
        <f t="shared" si="10"/>
        <v>-10</v>
      </c>
      <c r="AT14" s="75">
        <f t="shared" si="16"/>
        <v>10</v>
      </c>
      <c r="BP14" s="4"/>
      <c r="BQ14" s="15" t="str">
        <f t="shared" si="4"/>
        <v>BL6-07</v>
      </c>
      <c r="BR14" s="8">
        <f t="shared" si="6"/>
        <v>0</v>
      </c>
      <c r="BS14" s="8">
        <f t="shared" si="7"/>
        <v>0</v>
      </c>
      <c r="BT14">
        <f t="shared" si="8"/>
        <v>0</v>
      </c>
      <c r="BU14">
        <f t="shared" si="5"/>
        <v>8</v>
      </c>
      <c r="BV14" s="4"/>
      <c r="BW14" s="2"/>
      <c r="CA14" s="4"/>
    </row>
    <row r="15" spans="1:79">
      <c r="A15" t="s">
        <v>84</v>
      </c>
      <c r="B15" t="s">
        <v>550</v>
      </c>
      <c r="C15">
        <v>15</v>
      </c>
      <c r="D15" s="15">
        <v>10</v>
      </c>
      <c r="E15" s="15">
        <v>20</v>
      </c>
      <c r="F15" s="15">
        <v>10</v>
      </c>
      <c r="G15" s="15">
        <v>10</v>
      </c>
      <c r="H15" s="15">
        <v>10</v>
      </c>
      <c r="I15" s="15">
        <v>20</v>
      </c>
      <c r="J15" s="15">
        <v>20</v>
      </c>
      <c r="K15" s="75">
        <v>10</v>
      </c>
      <c r="AG15" s="4"/>
      <c r="AH15" s="59">
        <f t="shared" si="0"/>
        <v>15</v>
      </c>
      <c r="AI15" s="60">
        <f t="shared" si="1"/>
        <v>16.666666666666668</v>
      </c>
      <c r="AK15" s="4"/>
      <c r="AM15" s="8">
        <f t="shared" si="15"/>
        <v>-5</v>
      </c>
      <c r="AN15" s="15">
        <f t="shared" si="11"/>
        <v>10</v>
      </c>
      <c r="AO15" s="15">
        <f t="shared" si="12"/>
        <v>-10</v>
      </c>
      <c r="AP15" s="15">
        <f t="shared" si="13"/>
        <v>0</v>
      </c>
      <c r="AQ15" s="15">
        <f t="shared" si="14"/>
        <v>0</v>
      </c>
      <c r="AR15" s="8">
        <f t="shared" si="9"/>
        <v>10</v>
      </c>
      <c r="AS15" s="8">
        <f t="shared" si="10"/>
        <v>0</v>
      </c>
      <c r="AT15" s="75">
        <f t="shared" si="16"/>
        <v>-10</v>
      </c>
      <c r="BP15" s="4"/>
      <c r="BQ15" s="15" t="str">
        <f t="shared" si="4"/>
        <v>BL6-09</v>
      </c>
      <c r="BR15" s="8">
        <f t="shared" si="6"/>
        <v>0</v>
      </c>
      <c r="BS15" s="8">
        <f t="shared" si="7"/>
        <v>0</v>
      </c>
      <c r="BT15">
        <f t="shared" si="8"/>
        <v>0</v>
      </c>
      <c r="BU15">
        <f t="shared" si="5"/>
        <v>8</v>
      </c>
      <c r="BV15" s="4"/>
      <c r="BW15" s="2"/>
      <c r="CA15" s="4"/>
    </row>
    <row r="16" spans="1:79">
      <c r="A16" t="s">
        <v>85</v>
      </c>
      <c r="B16" t="s">
        <v>550</v>
      </c>
      <c r="C16">
        <v>10</v>
      </c>
      <c r="D16" s="15">
        <v>10</v>
      </c>
      <c r="E16" s="15">
        <v>20</v>
      </c>
      <c r="F16" s="15">
        <v>5</v>
      </c>
      <c r="G16" s="15">
        <v>35</v>
      </c>
      <c r="H16" s="15">
        <v>10</v>
      </c>
      <c r="I16" s="15">
        <v>15</v>
      </c>
      <c r="J16" s="15">
        <v>5</v>
      </c>
      <c r="K16" s="75">
        <v>5</v>
      </c>
      <c r="AG16" s="4"/>
      <c r="AH16" s="59">
        <f t="shared" si="0"/>
        <v>13.333333333333334</v>
      </c>
      <c r="AI16" s="60">
        <f t="shared" si="1"/>
        <v>8.3333333333333339</v>
      </c>
      <c r="AK16" s="4"/>
      <c r="AM16" s="8">
        <f t="shared" si="15"/>
        <v>0</v>
      </c>
      <c r="AN16" s="15">
        <f t="shared" si="11"/>
        <v>10</v>
      </c>
      <c r="AO16" s="15">
        <f t="shared" si="12"/>
        <v>-15</v>
      </c>
      <c r="AP16" s="15">
        <f t="shared" si="13"/>
        <v>30</v>
      </c>
      <c r="AQ16" s="15">
        <f t="shared" si="14"/>
        <v>-25</v>
      </c>
      <c r="AR16" s="8">
        <f t="shared" si="9"/>
        <v>5</v>
      </c>
      <c r="AS16" s="8">
        <f t="shared" si="10"/>
        <v>-10</v>
      </c>
      <c r="AT16" s="75">
        <f t="shared" si="16"/>
        <v>0</v>
      </c>
      <c r="BP16" s="4"/>
      <c r="BQ16" s="15" t="str">
        <f t="shared" si="4"/>
        <v>BL6-11</v>
      </c>
      <c r="BR16" s="8">
        <f t="shared" si="6"/>
        <v>1</v>
      </c>
      <c r="BS16" s="8">
        <f t="shared" si="7"/>
        <v>1</v>
      </c>
      <c r="BT16">
        <f t="shared" si="8"/>
        <v>2</v>
      </c>
      <c r="BU16">
        <f t="shared" si="5"/>
        <v>8</v>
      </c>
      <c r="BV16" s="4"/>
      <c r="BW16" s="2"/>
      <c r="CA16" s="4"/>
    </row>
    <row r="17" spans="1:79">
      <c r="A17" t="s">
        <v>86</v>
      </c>
      <c r="B17" t="s">
        <v>550</v>
      </c>
      <c r="C17">
        <v>20</v>
      </c>
      <c r="D17">
        <v>20</v>
      </c>
      <c r="E17">
        <v>20</v>
      </c>
      <c r="F17">
        <v>15</v>
      </c>
      <c r="G17">
        <v>10</v>
      </c>
      <c r="H17">
        <v>10</v>
      </c>
      <c r="I17">
        <v>10</v>
      </c>
      <c r="J17">
        <v>5</v>
      </c>
      <c r="K17" s="75">
        <v>5</v>
      </c>
      <c r="AG17" s="4"/>
      <c r="AH17" s="59">
        <f t="shared" si="0"/>
        <v>20</v>
      </c>
      <c r="AI17" s="60">
        <f t="shared" si="1"/>
        <v>6.666666666666667</v>
      </c>
      <c r="AK17" s="4"/>
      <c r="AM17" s="8">
        <f t="shared" si="15"/>
        <v>0</v>
      </c>
      <c r="AN17" s="15">
        <f t="shared" si="11"/>
        <v>0</v>
      </c>
      <c r="AO17" s="15">
        <f t="shared" si="12"/>
        <v>-5</v>
      </c>
      <c r="AP17" s="15">
        <f t="shared" si="13"/>
        <v>-5</v>
      </c>
      <c r="AQ17" s="15">
        <f t="shared" si="14"/>
        <v>0</v>
      </c>
      <c r="AR17" s="8">
        <f t="shared" si="9"/>
        <v>0</v>
      </c>
      <c r="AS17" s="8">
        <f t="shared" si="10"/>
        <v>-5</v>
      </c>
      <c r="AT17" s="75">
        <f t="shared" si="16"/>
        <v>0</v>
      </c>
      <c r="BP17" s="4"/>
      <c r="BQ17" s="15" t="str">
        <f t="shared" si="4"/>
        <v>BL6-13</v>
      </c>
      <c r="BR17" s="8">
        <f t="shared" si="6"/>
        <v>0</v>
      </c>
      <c r="BS17" s="8">
        <f t="shared" si="7"/>
        <v>0</v>
      </c>
      <c r="BT17">
        <f t="shared" si="8"/>
        <v>0</v>
      </c>
      <c r="BU17">
        <f t="shared" si="5"/>
        <v>8</v>
      </c>
      <c r="BV17" s="4"/>
      <c r="BW17" s="2"/>
      <c r="CA17" s="4"/>
    </row>
    <row r="18" spans="1:79">
      <c r="A18" t="s">
        <v>87</v>
      </c>
      <c r="B18" t="s">
        <v>550</v>
      </c>
      <c r="C18" s="5">
        <v>10</v>
      </c>
      <c r="D18" s="5">
        <v>10</v>
      </c>
      <c r="E18" s="5">
        <v>5</v>
      </c>
      <c r="F18" s="5">
        <v>10</v>
      </c>
      <c r="G18" s="5">
        <v>10</v>
      </c>
      <c r="H18" s="5">
        <v>10</v>
      </c>
      <c r="I18">
        <v>10</v>
      </c>
      <c r="J18" s="5">
        <v>10</v>
      </c>
      <c r="K18" s="79">
        <v>10</v>
      </c>
      <c r="AG18" s="4"/>
      <c r="AH18" s="59">
        <f t="shared" si="0"/>
        <v>8.3333333333333339</v>
      </c>
      <c r="AI18" s="60">
        <f t="shared" si="1"/>
        <v>10</v>
      </c>
      <c r="AK18" s="4"/>
      <c r="AM18" s="8">
        <f t="shared" si="15"/>
        <v>0</v>
      </c>
      <c r="AN18" s="15">
        <f t="shared" si="11"/>
        <v>-5</v>
      </c>
      <c r="AO18" s="15">
        <f t="shared" si="12"/>
        <v>5</v>
      </c>
      <c r="AP18" s="15">
        <f t="shared" si="13"/>
        <v>0</v>
      </c>
      <c r="AQ18" s="15">
        <f t="shared" si="14"/>
        <v>0</v>
      </c>
      <c r="AR18" s="8">
        <f t="shared" si="9"/>
        <v>0</v>
      </c>
      <c r="AS18" s="8">
        <f t="shared" si="10"/>
        <v>0</v>
      </c>
      <c r="AT18" s="75">
        <f t="shared" si="16"/>
        <v>0</v>
      </c>
      <c r="BP18" s="4"/>
      <c r="BQ18" s="15" t="str">
        <f t="shared" si="4"/>
        <v>BL6-15</v>
      </c>
      <c r="BR18" s="8">
        <f t="shared" si="6"/>
        <v>0</v>
      </c>
      <c r="BS18" s="8">
        <f t="shared" si="7"/>
        <v>0</v>
      </c>
      <c r="BT18">
        <f t="shared" si="8"/>
        <v>0</v>
      </c>
      <c r="BU18">
        <f t="shared" si="5"/>
        <v>8</v>
      </c>
      <c r="BV18" s="4"/>
      <c r="BW18" s="2"/>
      <c r="CA18" s="4"/>
    </row>
    <row r="19" spans="1:79">
      <c r="A19" t="s">
        <v>88</v>
      </c>
      <c r="B19" t="s">
        <v>550</v>
      </c>
      <c r="C19" s="5">
        <v>5</v>
      </c>
      <c r="D19" s="5">
        <v>15</v>
      </c>
      <c r="E19" s="5">
        <v>10</v>
      </c>
      <c r="F19" s="5">
        <v>30</v>
      </c>
      <c r="G19" s="5">
        <v>10</v>
      </c>
      <c r="H19" s="5">
        <v>20</v>
      </c>
      <c r="I19">
        <v>10</v>
      </c>
      <c r="J19" s="5">
        <v>10</v>
      </c>
      <c r="K19" s="79">
        <v>10</v>
      </c>
      <c r="AG19" s="4"/>
      <c r="AH19" s="59">
        <f t="shared" si="0"/>
        <v>10</v>
      </c>
      <c r="AI19" s="60">
        <f t="shared" si="1"/>
        <v>10</v>
      </c>
      <c r="AK19" s="4"/>
      <c r="AM19" s="8">
        <f t="shared" si="15"/>
        <v>10</v>
      </c>
      <c r="AN19" s="15">
        <f t="shared" si="11"/>
        <v>-5</v>
      </c>
      <c r="AO19" s="15">
        <f t="shared" si="12"/>
        <v>20</v>
      </c>
      <c r="AP19" s="15">
        <f t="shared" si="13"/>
        <v>-20</v>
      </c>
      <c r="AQ19" s="15">
        <f t="shared" si="14"/>
        <v>10</v>
      </c>
      <c r="AR19" s="8">
        <f t="shared" si="9"/>
        <v>-10</v>
      </c>
      <c r="AS19" s="8">
        <f t="shared" si="10"/>
        <v>0</v>
      </c>
      <c r="AT19" s="75">
        <f t="shared" si="16"/>
        <v>0</v>
      </c>
      <c r="BP19" s="4"/>
      <c r="BQ19" s="15" t="str">
        <f t="shared" si="4"/>
        <v>BL6-16</v>
      </c>
      <c r="BR19" s="8">
        <f t="shared" si="6"/>
        <v>1</v>
      </c>
      <c r="BS19" s="8">
        <f t="shared" si="7"/>
        <v>1</v>
      </c>
      <c r="BT19">
        <f t="shared" si="8"/>
        <v>2</v>
      </c>
      <c r="BU19">
        <f t="shared" si="5"/>
        <v>8</v>
      </c>
      <c r="BV19" s="4"/>
      <c r="BW19" s="2"/>
      <c r="CA19" s="4"/>
    </row>
    <row r="20" spans="1:79">
      <c r="A20" t="s">
        <v>89</v>
      </c>
      <c r="B20" t="s">
        <v>550</v>
      </c>
      <c r="C20" s="5">
        <v>20</v>
      </c>
      <c r="D20" s="5">
        <v>5</v>
      </c>
      <c r="E20" s="5">
        <v>20</v>
      </c>
      <c r="F20" s="5">
        <v>5</v>
      </c>
      <c r="G20" s="5">
        <v>10</v>
      </c>
      <c r="H20" s="5">
        <v>15</v>
      </c>
      <c r="I20">
        <v>10</v>
      </c>
      <c r="J20" s="5">
        <v>5</v>
      </c>
      <c r="K20" s="79">
        <v>5</v>
      </c>
      <c r="AG20" s="4"/>
      <c r="AH20" s="59">
        <f t="shared" si="0"/>
        <v>15</v>
      </c>
      <c r="AI20" s="60">
        <f t="shared" si="1"/>
        <v>6.666666666666667</v>
      </c>
      <c r="AK20" s="4"/>
      <c r="AM20" s="8">
        <f t="shared" si="15"/>
        <v>-15</v>
      </c>
      <c r="AN20" s="15">
        <f t="shared" si="11"/>
        <v>15</v>
      </c>
      <c r="AO20" s="15">
        <f t="shared" si="12"/>
        <v>-15</v>
      </c>
      <c r="AP20" s="15">
        <f t="shared" si="13"/>
        <v>5</v>
      </c>
      <c r="AQ20" s="15">
        <f t="shared" si="14"/>
        <v>5</v>
      </c>
      <c r="AR20" s="8">
        <f t="shared" si="9"/>
        <v>-5</v>
      </c>
      <c r="AS20" s="8">
        <f t="shared" si="10"/>
        <v>-5</v>
      </c>
      <c r="AT20" s="75">
        <f t="shared" si="16"/>
        <v>0</v>
      </c>
      <c r="BP20" s="4"/>
      <c r="BQ20" s="15" t="str">
        <f t="shared" si="4"/>
        <v>BL6-17</v>
      </c>
      <c r="BR20" s="8">
        <f t="shared" si="6"/>
        <v>0</v>
      </c>
      <c r="BS20" s="8">
        <f t="shared" si="7"/>
        <v>0</v>
      </c>
      <c r="BT20">
        <f t="shared" si="8"/>
        <v>0</v>
      </c>
      <c r="BU20">
        <f t="shared" si="5"/>
        <v>8</v>
      </c>
      <c r="BV20" s="4"/>
      <c r="BW20" s="2"/>
      <c r="CA20" s="4"/>
    </row>
    <row r="21" spans="1:79">
      <c r="A21" t="s">
        <v>90</v>
      </c>
      <c r="B21" t="s">
        <v>550</v>
      </c>
      <c r="C21" s="5">
        <v>10</v>
      </c>
      <c r="D21" s="5">
        <v>15</v>
      </c>
      <c r="E21" s="5">
        <v>10</v>
      </c>
      <c r="F21" s="5">
        <v>10</v>
      </c>
      <c r="G21" s="5">
        <v>15</v>
      </c>
      <c r="H21" s="5">
        <v>5</v>
      </c>
      <c r="I21">
        <v>10</v>
      </c>
      <c r="J21" s="5">
        <v>15</v>
      </c>
      <c r="K21" s="79">
        <v>5</v>
      </c>
      <c r="AG21" s="4"/>
      <c r="AH21" s="59">
        <f t="shared" si="0"/>
        <v>11.666666666666666</v>
      </c>
      <c r="AI21" s="60">
        <f t="shared" si="1"/>
        <v>10</v>
      </c>
      <c r="AK21" s="4"/>
      <c r="AM21" s="8">
        <f t="shared" si="15"/>
        <v>5</v>
      </c>
      <c r="AN21" s="15">
        <f t="shared" si="11"/>
        <v>-5</v>
      </c>
      <c r="AO21" s="15">
        <f t="shared" si="12"/>
        <v>0</v>
      </c>
      <c r="AP21" s="15">
        <f t="shared" si="13"/>
        <v>5</v>
      </c>
      <c r="AQ21" s="15">
        <f t="shared" si="14"/>
        <v>-10</v>
      </c>
      <c r="AR21" s="8">
        <f t="shared" si="9"/>
        <v>5</v>
      </c>
      <c r="AS21" s="8">
        <f t="shared" si="10"/>
        <v>5</v>
      </c>
      <c r="AT21" s="75">
        <f t="shared" si="16"/>
        <v>-10</v>
      </c>
      <c r="BP21" s="4"/>
      <c r="BQ21" s="15" t="str">
        <f t="shared" si="4"/>
        <v>BL6-19</v>
      </c>
      <c r="BR21" s="8">
        <f t="shared" si="6"/>
        <v>0</v>
      </c>
      <c r="BS21" s="8">
        <f t="shared" si="7"/>
        <v>0</v>
      </c>
      <c r="BT21">
        <f t="shared" si="8"/>
        <v>0</v>
      </c>
      <c r="BU21" s="8">
        <f t="shared" si="5"/>
        <v>8</v>
      </c>
      <c r="BV21" s="4"/>
      <c r="BW21" s="2"/>
      <c r="CA21" s="4"/>
    </row>
    <row r="22" spans="1:79">
      <c r="A22" t="s">
        <v>91</v>
      </c>
      <c r="B22" t="s">
        <v>550</v>
      </c>
      <c r="C22" s="5">
        <v>10</v>
      </c>
      <c r="D22" s="5">
        <v>15</v>
      </c>
      <c r="E22" s="5">
        <v>10</v>
      </c>
      <c r="F22" s="5">
        <v>15</v>
      </c>
      <c r="G22" s="5">
        <v>10</v>
      </c>
      <c r="H22" s="5">
        <v>20</v>
      </c>
      <c r="I22">
        <v>10</v>
      </c>
      <c r="J22" s="5">
        <v>5</v>
      </c>
      <c r="K22" s="79">
        <v>15</v>
      </c>
      <c r="AG22" s="4"/>
      <c r="AH22" s="59">
        <f t="shared" si="0"/>
        <v>11.666666666666666</v>
      </c>
      <c r="AI22" s="60">
        <f t="shared" si="1"/>
        <v>10</v>
      </c>
      <c r="AK22" s="4"/>
      <c r="AM22" s="8">
        <f t="shared" si="15"/>
        <v>5</v>
      </c>
      <c r="AN22" s="15">
        <f t="shared" si="11"/>
        <v>-5</v>
      </c>
      <c r="AO22" s="15">
        <f t="shared" si="12"/>
        <v>5</v>
      </c>
      <c r="AP22" s="15">
        <f t="shared" si="13"/>
        <v>-5</v>
      </c>
      <c r="AQ22" s="15">
        <f t="shared" si="14"/>
        <v>10</v>
      </c>
      <c r="AR22" s="8">
        <f t="shared" si="9"/>
        <v>-10</v>
      </c>
      <c r="AS22" s="8">
        <f t="shared" si="10"/>
        <v>-5</v>
      </c>
      <c r="AT22" s="75">
        <f t="shared" si="16"/>
        <v>10</v>
      </c>
      <c r="BP22" s="4"/>
      <c r="BQ22" s="15" t="str">
        <f t="shared" si="4"/>
        <v>BL6-20</v>
      </c>
      <c r="BR22" s="8">
        <f t="shared" si="6"/>
        <v>0</v>
      </c>
      <c r="BS22" s="8">
        <f t="shared" si="7"/>
        <v>0</v>
      </c>
      <c r="BT22">
        <f t="shared" si="8"/>
        <v>0</v>
      </c>
      <c r="BU22" s="8">
        <f t="shared" si="5"/>
        <v>8</v>
      </c>
      <c r="BV22" s="4"/>
      <c r="BW22" s="2"/>
      <c r="CA22" s="4"/>
    </row>
    <row r="23" spans="1:79">
      <c r="A23" t="s">
        <v>92</v>
      </c>
      <c r="B23" t="s">
        <v>550</v>
      </c>
      <c r="C23" s="5">
        <v>10</v>
      </c>
      <c r="D23" s="5">
        <v>15</v>
      </c>
      <c r="E23" s="5">
        <v>15</v>
      </c>
      <c r="F23" s="5">
        <v>10</v>
      </c>
      <c r="G23" s="5">
        <v>10</v>
      </c>
      <c r="H23" s="5">
        <v>15</v>
      </c>
      <c r="I23">
        <v>10</v>
      </c>
      <c r="J23" s="5">
        <v>10</v>
      </c>
      <c r="K23" s="79">
        <v>20</v>
      </c>
      <c r="AG23" s="4"/>
      <c r="AH23" s="59">
        <f t="shared" si="0"/>
        <v>13.333333333333334</v>
      </c>
      <c r="AI23" s="60">
        <f t="shared" si="1"/>
        <v>13.333333333333334</v>
      </c>
      <c r="AK23" s="4"/>
      <c r="AM23" s="8">
        <f t="shared" si="15"/>
        <v>5</v>
      </c>
      <c r="AN23" s="15">
        <f t="shared" si="11"/>
        <v>0</v>
      </c>
      <c r="AO23" s="15">
        <f t="shared" si="12"/>
        <v>-5</v>
      </c>
      <c r="AP23" s="15">
        <f t="shared" si="13"/>
        <v>0</v>
      </c>
      <c r="AQ23" s="15">
        <f t="shared" si="14"/>
        <v>5</v>
      </c>
      <c r="AR23" s="8">
        <f t="shared" si="9"/>
        <v>-5</v>
      </c>
      <c r="AS23" s="8">
        <f t="shared" si="10"/>
        <v>0</v>
      </c>
      <c r="AT23" s="75">
        <f t="shared" si="16"/>
        <v>10</v>
      </c>
      <c r="BP23" s="4"/>
      <c r="BQ23" s="15" t="str">
        <f t="shared" si="4"/>
        <v>BL6-22</v>
      </c>
      <c r="BR23" s="8">
        <f t="shared" si="6"/>
        <v>0</v>
      </c>
      <c r="BS23" s="8">
        <f t="shared" si="7"/>
        <v>0</v>
      </c>
      <c r="BT23">
        <f t="shared" si="8"/>
        <v>0</v>
      </c>
      <c r="BU23" s="8">
        <f t="shared" si="5"/>
        <v>8</v>
      </c>
      <c r="BV23" s="4"/>
      <c r="BW23" s="2"/>
      <c r="CA23" s="4"/>
    </row>
    <row r="24" spans="1:79">
      <c r="A24" t="s">
        <v>93</v>
      </c>
      <c r="B24" t="s">
        <v>550</v>
      </c>
      <c r="D24" s="5"/>
      <c r="K24" s="75"/>
      <c r="P24">
        <v>20</v>
      </c>
      <c r="Q24">
        <v>15</v>
      </c>
      <c r="R24">
        <v>5</v>
      </c>
      <c r="S24">
        <v>15</v>
      </c>
      <c r="T24">
        <v>10</v>
      </c>
      <c r="U24">
        <v>15</v>
      </c>
      <c r="AG24" s="4"/>
      <c r="AJ24" s="2">
        <f t="shared" ref="AJ24:AJ31" si="17">AVERAGE(P24:U24)</f>
        <v>13.333333333333334</v>
      </c>
      <c r="AK24" s="4"/>
      <c r="AT24" s="75"/>
      <c r="AZ24" s="8">
        <f t="shared" ref="AZ24:BD31" si="18">Q24-P24</f>
        <v>-5</v>
      </c>
      <c r="BA24" s="8">
        <f t="shared" si="18"/>
        <v>-10</v>
      </c>
      <c r="BB24" s="8">
        <f t="shared" si="18"/>
        <v>10</v>
      </c>
      <c r="BC24" s="8">
        <f t="shared" si="18"/>
        <v>-5</v>
      </c>
      <c r="BD24" s="8">
        <f t="shared" si="18"/>
        <v>5</v>
      </c>
      <c r="BP24" s="4"/>
      <c r="BQ24" s="15"/>
      <c r="BV24" s="4"/>
      <c r="BW24" s="2"/>
      <c r="CA24" s="4"/>
    </row>
    <row r="25" spans="1:79">
      <c r="A25" t="s">
        <v>94</v>
      </c>
      <c r="B25" t="s">
        <v>550</v>
      </c>
      <c r="K25" s="75"/>
      <c r="P25">
        <v>15</v>
      </c>
      <c r="Q25">
        <v>10</v>
      </c>
      <c r="R25">
        <v>5</v>
      </c>
      <c r="S25">
        <v>20</v>
      </c>
      <c r="T25">
        <v>15</v>
      </c>
      <c r="U25">
        <v>5</v>
      </c>
      <c r="AG25" s="4"/>
      <c r="AJ25" s="2">
        <f t="shared" si="17"/>
        <v>11.666666666666666</v>
      </c>
      <c r="AK25" s="4"/>
      <c r="AT25" s="75"/>
      <c r="AZ25" s="8">
        <f t="shared" si="18"/>
        <v>-5</v>
      </c>
      <c r="BA25" s="8">
        <f t="shared" si="18"/>
        <v>-5</v>
      </c>
      <c r="BB25" s="8">
        <f t="shared" si="18"/>
        <v>15</v>
      </c>
      <c r="BC25" s="8">
        <f t="shared" si="18"/>
        <v>-5</v>
      </c>
      <c r="BD25" s="8">
        <f t="shared" si="18"/>
        <v>-10</v>
      </c>
      <c r="BP25" s="4"/>
      <c r="BQ25" s="15"/>
      <c r="BV25" s="4"/>
      <c r="BW25" s="2"/>
      <c r="CA25" s="4"/>
    </row>
    <row r="26" spans="1:79">
      <c r="A26" t="s">
        <v>95</v>
      </c>
      <c r="B26" t="s">
        <v>550</v>
      </c>
      <c r="K26" s="75"/>
      <c r="P26">
        <v>15</v>
      </c>
      <c r="Q26">
        <v>15</v>
      </c>
      <c r="R26">
        <v>10</v>
      </c>
      <c r="S26">
        <v>5</v>
      </c>
      <c r="T26">
        <v>15</v>
      </c>
      <c r="U26">
        <v>15</v>
      </c>
      <c r="AG26" s="4"/>
      <c r="AJ26" s="2">
        <f t="shared" si="17"/>
        <v>12.5</v>
      </c>
      <c r="AK26" s="4"/>
      <c r="AT26" s="75"/>
      <c r="AZ26" s="8">
        <f t="shared" si="18"/>
        <v>0</v>
      </c>
      <c r="BA26" s="8">
        <f t="shared" si="18"/>
        <v>-5</v>
      </c>
      <c r="BB26" s="8">
        <f t="shared" si="18"/>
        <v>-5</v>
      </c>
      <c r="BC26" s="8">
        <f t="shared" si="18"/>
        <v>10</v>
      </c>
      <c r="BD26" s="8">
        <f t="shared" si="18"/>
        <v>0</v>
      </c>
      <c r="BP26" s="4"/>
      <c r="BQ26" s="15"/>
      <c r="BV26" s="4"/>
      <c r="BW26" s="2"/>
      <c r="CA26" s="4"/>
    </row>
    <row r="27" spans="1:79">
      <c r="A27" t="s">
        <v>96</v>
      </c>
      <c r="B27" t="s">
        <v>550</v>
      </c>
      <c r="K27" s="75"/>
      <c r="P27">
        <v>20</v>
      </c>
      <c r="Q27">
        <v>20</v>
      </c>
      <c r="R27">
        <v>25</v>
      </c>
      <c r="S27">
        <v>15</v>
      </c>
      <c r="T27">
        <v>15</v>
      </c>
      <c r="U27">
        <v>20</v>
      </c>
      <c r="AG27" s="4"/>
      <c r="AJ27" s="2">
        <f t="shared" si="17"/>
        <v>19.166666666666668</v>
      </c>
      <c r="AK27" s="4"/>
      <c r="AT27" s="75"/>
      <c r="AZ27" s="8">
        <f t="shared" si="18"/>
        <v>0</v>
      </c>
      <c r="BA27" s="8">
        <f t="shared" si="18"/>
        <v>5</v>
      </c>
      <c r="BB27" s="8">
        <f t="shared" si="18"/>
        <v>-10</v>
      </c>
      <c r="BC27" s="8">
        <f t="shared" si="18"/>
        <v>0</v>
      </c>
      <c r="BD27" s="8">
        <f t="shared" si="18"/>
        <v>5</v>
      </c>
      <c r="BP27" s="4"/>
      <c r="BQ27" s="15"/>
      <c r="BV27" s="4"/>
      <c r="BW27" s="2"/>
      <c r="CA27" s="4"/>
    </row>
    <row r="28" spans="1:79">
      <c r="A28" t="s">
        <v>97</v>
      </c>
      <c r="B28" t="s">
        <v>550</v>
      </c>
      <c r="K28" s="75"/>
      <c r="P28">
        <v>15</v>
      </c>
      <c r="Q28">
        <v>20</v>
      </c>
      <c r="R28">
        <v>10</v>
      </c>
      <c r="S28">
        <v>15</v>
      </c>
      <c r="T28">
        <v>10</v>
      </c>
      <c r="U28">
        <v>25</v>
      </c>
      <c r="AG28" s="4"/>
      <c r="AJ28" s="2">
        <f t="shared" si="17"/>
        <v>15.833333333333334</v>
      </c>
      <c r="AK28" s="4"/>
      <c r="AT28" s="75"/>
      <c r="AZ28" s="8">
        <f t="shared" si="18"/>
        <v>5</v>
      </c>
      <c r="BA28" s="8">
        <f t="shared" si="18"/>
        <v>-10</v>
      </c>
      <c r="BB28" s="8">
        <f t="shared" si="18"/>
        <v>5</v>
      </c>
      <c r="BC28" s="8">
        <f t="shared" si="18"/>
        <v>-5</v>
      </c>
      <c r="BD28" s="8">
        <f t="shared" si="18"/>
        <v>15</v>
      </c>
      <c r="BP28" s="4"/>
      <c r="BQ28" s="15"/>
      <c r="BV28" s="4"/>
      <c r="BW28" s="2"/>
      <c r="CA28" s="4"/>
    </row>
    <row r="29" spans="1:79">
      <c r="A29" t="s">
        <v>98</v>
      </c>
      <c r="B29" t="s">
        <v>550</v>
      </c>
      <c r="K29" s="75"/>
      <c r="P29">
        <v>5</v>
      </c>
      <c r="Q29">
        <v>15</v>
      </c>
      <c r="R29">
        <v>5</v>
      </c>
      <c r="S29">
        <v>10</v>
      </c>
      <c r="T29">
        <v>10</v>
      </c>
      <c r="U29">
        <v>15</v>
      </c>
      <c r="AG29" s="4"/>
      <c r="AJ29" s="2">
        <f t="shared" si="17"/>
        <v>10</v>
      </c>
      <c r="AK29" s="4"/>
      <c r="AT29" s="75"/>
      <c r="AZ29" s="8">
        <f t="shared" si="18"/>
        <v>10</v>
      </c>
      <c r="BA29" s="8">
        <f t="shared" si="18"/>
        <v>-10</v>
      </c>
      <c r="BB29" s="8">
        <f t="shared" si="18"/>
        <v>5</v>
      </c>
      <c r="BC29" s="8">
        <f t="shared" si="18"/>
        <v>0</v>
      </c>
      <c r="BD29" s="8">
        <f t="shared" si="18"/>
        <v>5</v>
      </c>
      <c r="BP29" s="4"/>
      <c r="BQ29" s="15"/>
      <c r="BV29" s="4"/>
      <c r="BW29" s="2"/>
      <c r="CA29" s="4"/>
    </row>
    <row r="30" spans="1:79">
      <c r="A30" t="s">
        <v>99</v>
      </c>
      <c r="B30" t="s">
        <v>550</v>
      </c>
      <c r="K30" s="75"/>
      <c r="P30">
        <v>15</v>
      </c>
      <c r="Q30">
        <v>20</v>
      </c>
      <c r="R30">
        <v>15</v>
      </c>
      <c r="S30">
        <v>15</v>
      </c>
      <c r="T30">
        <v>5</v>
      </c>
      <c r="U30">
        <v>15</v>
      </c>
      <c r="AG30" s="4"/>
      <c r="AJ30" s="2">
        <f t="shared" si="17"/>
        <v>14.166666666666666</v>
      </c>
      <c r="AK30" s="4"/>
      <c r="AT30" s="75"/>
      <c r="AZ30" s="8">
        <f t="shared" si="18"/>
        <v>5</v>
      </c>
      <c r="BA30" s="8">
        <f t="shared" si="18"/>
        <v>-5</v>
      </c>
      <c r="BB30" s="8">
        <f t="shared" si="18"/>
        <v>0</v>
      </c>
      <c r="BC30" s="8">
        <f t="shared" si="18"/>
        <v>-10</v>
      </c>
      <c r="BD30" s="8">
        <f t="shared" si="18"/>
        <v>10</v>
      </c>
      <c r="BP30" s="4"/>
      <c r="BQ30" s="15"/>
      <c r="BV30" s="4"/>
      <c r="BW30" s="2"/>
      <c r="CA30" s="4"/>
    </row>
    <row r="31" spans="1:79">
      <c r="A31" t="s">
        <v>100</v>
      </c>
      <c r="B31" t="s">
        <v>550</v>
      </c>
      <c r="K31" s="75"/>
      <c r="P31">
        <v>30</v>
      </c>
      <c r="Q31">
        <v>25</v>
      </c>
      <c r="R31">
        <v>10</v>
      </c>
      <c r="S31">
        <v>15</v>
      </c>
      <c r="T31">
        <v>15</v>
      </c>
      <c r="U31">
        <v>25</v>
      </c>
      <c r="AG31" s="4"/>
      <c r="AJ31" s="2">
        <f t="shared" si="17"/>
        <v>20</v>
      </c>
      <c r="AK31" s="4"/>
      <c r="AT31" s="75"/>
      <c r="AZ31" s="8">
        <f t="shared" si="18"/>
        <v>-5</v>
      </c>
      <c r="BA31" s="8">
        <f t="shared" si="18"/>
        <v>-15</v>
      </c>
      <c r="BB31" s="8">
        <f t="shared" si="18"/>
        <v>5</v>
      </c>
      <c r="BC31" s="8">
        <f t="shared" si="18"/>
        <v>0</v>
      </c>
      <c r="BD31" s="8">
        <f t="shared" si="18"/>
        <v>10</v>
      </c>
      <c r="BP31" s="4"/>
      <c r="BQ31" s="15"/>
      <c r="BV31" s="4"/>
      <c r="BW31" s="2"/>
      <c r="CA31" s="4"/>
    </row>
    <row r="32" spans="1:79">
      <c r="A32" s="1"/>
      <c r="B32" s="1"/>
      <c r="C32" s="1"/>
      <c r="D32" s="1"/>
      <c r="E32" s="1"/>
      <c r="F32" s="1"/>
      <c r="G32" s="1"/>
      <c r="H32" s="1"/>
      <c r="I32" s="1"/>
      <c r="J32" s="1"/>
      <c r="K32" s="7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4"/>
      <c r="AH32" s="62"/>
      <c r="AI32" s="62"/>
      <c r="AJ32" s="1"/>
      <c r="AK32" s="4"/>
      <c r="AL32" s="1"/>
      <c r="AM32" s="1"/>
      <c r="AN32" s="1"/>
      <c r="AO32" s="1"/>
      <c r="AP32" s="1"/>
      <c r="AQ32" s="1"/>
      <c r="AR32" s="1"/>
      <c r="AS32" s="1"/>
      <c r="AT32" s="76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4"/>
      <c r="BQ32" s="6"/>
      <c r="BR32" s="1"/>
      <c r="BS32" s="1"/>
      <c r="BT32" s="1"/>
      <c r="BU32" s="1"/>
      <c r="BV32" s="4"/>
      <c r="BW32" s="2"/>
      <c r="CA32" s="4"/>
    </row>
    <row r="33" spans="1:79">
      <c r="B33" s="3" t="s">
        <v>45</v>
      </c>
      <c r="C33" s="2">
        <f>AVERAGE(C4:C32)</f>
        <v>13.055555555555555</v>
      </c>
      <c r="D33" s="31">
        <f t="shared" ref="D33:U33" si="19">AVERAGE(D4:D32)</f>
        <v>16</v>
      </c>
      <c r="E33" s="31">
        <f t="shared" si="19"/>
        <v>15</v>
      </c>
      <c r="F33" s="31">
        <f t="shared" si="19"/>
        <v>15</v>
      </c>
      <c r="G33" s="31">
        <f t="shared" si="19"/>
        <v>14</v>
      </c>
      <c r="H33" s="31">
        <f t="shared" si="19"/>
        <v>12.25</v>
      </c>
      <c r="I33" s="31">
        <f t="shared" si="19"/>
        <v>12.777777777777779</v>
      </c>
      <c r="J33" s="31">
        <f t="shared" si="19"/>
        <v>10</v>
      </c>
      <c r="K33" s="60">
        <f t="shared" si="19"/>
        <v>10</v>
      </c>
      <c r="L33" s="60">
        <f t="shared" si="19"/>
        <v>17.5</v>
      </c>
      <c r="M33" s="31">
        <f t="shared" si="19"/>
        <v>12.5</v>
      </c>
      <c r="N33" s="31">
        <f t="shared" si="19"/>
        <v>12.5</v>
      </c>
      <c r="O33" s="2">
        <f t="shared" si="19"/>
        <v>10</v>
      </c>
      <c r="P33" s="2">
        <f t="shared" si="19"/>
        <v>15</v>
      </c>
      <c r="Q33" s="2">
        <f t="shared" si="19"/>
        <v>16</v>
      </c>
      <c r="R33" s="2">
        <f t="shared" si="19"/>
        <v>13.5</v>
      </c>
      <c r="S33" s="2">
        <f t="shared" si="19"/>
        <v>16</v>
      </c>
      <c r="T33" s="2">
        <f t="shared" si="19"/>
        <v>11.875</v>
      </c>
      <c r="U33" s="2">
        <f t="shared" si="19"/>
        <v>16.875</v>
      </c>
      <c r="V33" s="27"/>
      <c r="W33" s="27"/>
      <c r="X33" s="27"/>
      <c r="AG33" s="4"/>
      <c r="AH33" s="65">
        <f>AVERAGE(AH4:AH32)</f>
        <v>15.000000000000004</v>
      </c>
      <c r="AI33" s="65">
        <f>AVERAGE(AI4:AI32)</f>
        <v>11.541666666666666</v>
      </c>
      <c r="AJ33" s="65">
        <f>AVERAGE(AJ4:AJ32)</f>
        <v>15.041666666666666</v>
      </c>
      <c r="AK33" s="4"/>
      <c r="AL33" s="3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P33" s="4"/>
      <c r="BQ33" s="3" t="s">
        <v>425</v>
      </c>
      <c r="BR33">
        <f t="shared" ref="BR33:BT33" si="20">SUM(BR4:BR32)</f>
        <v>3</v>
      </c>
      <c r="BS33">
        <f t="shared" si="20"/>
        <v>5</v>
      </c>
      <c r="BT33">
        <f t="shared" si="20"/>
        <v>8</v>
      </c>
      <c r="BU33">
        <f>SUM(BU4:BU32)</f>
        <v>153</v>
      </c>
      <c r="BV33" s="4"/>
      <c r="CA33" s="4"/>
    </row>
    <row r="34" spans="1:79">
      <c r="A34" s="2"/>
      <c r="B34" s="3" t="s">
        <v>46</v>
      </c>
      <c r="C34" s="2">
        <f t="shared" ref="C34:U34" si="21">_xlfn.STDEV.S(C4:C32)</f>
        <v>6.216413021162059</v>
      </c>
      <c r="D34" s="31">
        <f t="shared" si="21"/>
        <v>6.6094031898739383</v>
      </c>
      <c r="E34" s="31">
        <f t="shared" si="21"/>
        <v>5.1298917604257701</v>
      </c>
      <c r="F34" s="31">
        <f t="shared" si="21"/>
        <v>7.6088591025268206</v>
      </c>
      <c r="G34" s="31">
        <f t="shared" si="21"/>
        <v>6.6094031898739383</v>
      </c>
      <c r="H34" s="31">
        <f t="shared" si="21"/>
        <v>5.2503132738613045</v>
      </c>
      <c r="I34" s="31">
        <f t="shared" si="21"/>
        <v>4.9176220407782179</v>
      </c>
      <c r="J34" s="31">
        <f t="shared" si="21"/>
        <v>5.3033008588991066</v>
      </c>
      <c r="K34" s="60">
        <f t="shared" si="21"/>
        <v>5</v>
      </c>
      <c r="L34" s="60">
        <f t="shared" si="21"/>
        <v>3.5355339059327378</v>
      </c>
      <c r="M34" s="31">
        <f t="shared" si="21"/>
        <v>10.606601717798213</v>
      </c>
      <c r="N34" s="31">
        <f t="shared" si="21"/>
        <v>3.5355339059327378</v>
      </c>
      <c r="O34" s="2">
        <f t="shared" si="21"/>
        <v>0</v>
      </c>
      <c r="P34" s="2">
        <f t="shared" si="21"/>
        <v>7.4535599249992988</v>
      </c>
      <c r="Q34" s="2">
        <f t="shared" si="21"/>
        <v>5.676462121975467</v>
      </c>
      <c r="R34" s="2">
        <f t="shared" si="21"/>
        <v>8.8349055204657141</v>
      </c>
      <c r="S34" s="2">
        <f t="shared" si="21"/>
        <v>9.368979548370131</v>
      </c>
      <c r="T34" s="2">
        <f t="shared" si="21"/>
        <v>3.7201190457142248</v>
      </c>
      <c r="U34" s="2">
        <f t="shared" si="21"/>
        <v>6.5123509031465963</v>
      </c>
      <c r="AG34" s="4"/>
      <c r="AH34" s="31">
        <f>_xlfn.STDEV.S(AH4:AH32)</f>
        <v>4.2491829279939823</v>
      </c>
      <c r="AI34" s="31">
        <f>_xlfn.STDEV.S(AI4:AI32)</f>
        <v>4.5424814173423531</v>
      </c>
      <c r="AJ34" s="31">
        <f>_xlfn.STDEV.S(AJ4:AJ32)</f>
        <v>4.5999278711467957</v>
      </c>
      <c r="AK34" s="4"/>
      <c r="AL34" s="10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P34" s="4"/>
      <c r="BV34" s="4"/>
      <c r="CA34" s="4"/>
    </row>
    <row r="35" spans="1:79">
      <c r="B35" s="3" t="s">
        <v>47</v>
      </c>
      <c r="C35">
        <f t="shared" ref="C35:U35" si="22">COUNT(C4:C32)</f>
        <v>18</v>
      </c>
      <c r="D35" s="5">
        <f t="shared" si="22"/>
        <v>20</v>
      </c>
      <c r="E35" s="5">
        <f t="shared" si="22"/>
        <v>20</v>
      </c>
      <c r="F35" s="5">
        <f t="shared" si="22"/>
        <v>20</v>
      </c>
      <c r="G35" s="5">
        <f t="shared" si="22"/>
        <v>20</v>
      </c>
      <c r="H35" s="5">
        <f t="shared" si="22"/>
        <v>20</v>
      </c>
      <c r="I35" s="5">
        <f t="shared" si="22"/>
        <v>18</v>
      </c>
      <c r="J35" s="5">
        <f t="shared" si="22"/>
        <v>17</v>
      </c>
      <c r="K35" s="15">
        <f t="shared" si="22"/>
        <v>17</v>
      </c>
      <c r="L35" s="15">
        <f t="shared" si="22"/>
        <v>2</v>
      </c>
      <c r="M35" s="5">
        <f t="shared" si="22"/>
        <v>2</v>
      </c>
      <c r="N35" s="5">
        <f t="shared" si="22"/>
        <v>2</v>
      </c>
      <c r="O35">
        <f t="shared" si="22"/>
        <v>2</v>
      </c>
      <c r="P35">
        <f t="shared" si="22"/>
        <v>10</v>
      </c>
      <c r="Q35">
        <f t="shared" si="22"/>
        <v>10</v>
      </c>
      <c r="R35">
        <f t="shared" si="22"/>
        <v>10</v>
      </c>
      <c r="S35">
        <f t="shared" si="22"/>
        <v>10</v>
      </c>
      <c r="T35">
        <f t="shared" si="22"/>
        <v>8</v>
      </c>
      <c r="U35">
        <f t="shared" si="22"/>
        <v>8</v>
      </c>
      <c r="AG35" s="4"/>
      <c r="AH35" s="5">
        <f>COUNT(AH4:AH32)</f>
        <v>20</v>
      </c>
      <c r="AI35" s="5">
        <f>COUNT(AI4:AI32)</f>
        <v>20</v>
      </c>
      <c r="AJ35" s="5">
        <f>COUNT(AJ4:AJ32)</f>
        <v>10</v>
      </c>
      <c r="AK35" s="4"/>
      <c r="AL35" s="3"/>
      <c r="BP35" s="4"/>
      <c r="BR35" s="99" t="s">
        <v>182</v>
      </c>
      <c r="BS35" s="10" t="s">
        <v>71</v>
      </c>
      <c r="BT35" s="98" t="s">
        <v>180</v>
      </c>
      <c r="BU35" s="83"/>
      <c r="BV35" s="4"/>
      <c r="CA35" s="4"/>
    </row>
    <row r="36" spans="1:79">
      <c r="AG36" s="4"/>
      <c r="AK36" s="4"/>
      <c r="AL36" s="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5"/>
      <c r="BP36" s="4"/>
      <c r="BQ36" s="3" t="str">
        <f>CONCATENATE(BQ2, " WT")</f>
        <v>Click WT</v>
      </c>
      <c r="BR36" s="82">
        <f>COUNTIF(BT4:BT32,"&gt;0")</f>
        <v>5</v>
      </c>
      <c r="BS36" s="82">
        <f>COUNT(BT4:BT32)-BR36</f>
        <v>15</v>
      </c>
      <c r="BT36" s="83" t="s">
        <v>181</v>
      </c>
      <c r="BU36" s="153"/>
      <c r="BV36" s="4"/>
      <c r="CA36" s="4"/>
    </row>
    <row r="37" spans="1:79">
      <c r="B37" s="67" t="s">
        <v>104</v>
      </c>
      <c r="C37" s="86">
        <f>MEDIAN(C4:C32)</f>
        <v>10</v>
      </c>
      <c r="D37" s="86">
        <f t="shared" ref="D37:U37" si="23">MEDIAN(D4:D32)</f>
        <v>15</v>
      </c>
      <c r="E37" s="86">
        <f t="shared" si="23"/>
        <v>15</v>
      </c>
      <c r="F37" s="86">
        <f t="shared" si="23"/>
        <v>15</v>
      </c>
      <c r="G37" s="86">
        <f t="shared" si="23"/>
        <v>10</v>
      </c>
      <c r="H37" s="86">
        <f t="shared" si="23"/>
        <v>10</v>
      </c>
      <c r="I37" s="86">
        <f t="shared" si="23"/>
        <v>10</v>
      </c>
      <c r="J37" s="86">
        <f t="shared" si="23"/>
        <v>10</v>
      </c>
      <c r="K37" s="86">
        <f t="shared" si="23"/>
        <v>10</v>
      </c>
      <c r="L37" s="86">
        <f t="shared" si="23"/>
        <v>17.5</v>
      </c>
      <c r="M37" s="86">
        <f t="shared" si="23"/>
        <v>12.5</v>
      </c>
      <c r="N37" s="86">
        <f t="shared" si="23"/>
        <v>12.5</v>
      </c>
      <c r="O37" s="86">
        <f t="shared" si="23"/>
        <v>10</v>
      </c>
      <c r="P37" s="86">
        <f t="shared" si="23"/>
        <v>15</v>
      </c>
      <c r="Q37" s="86">
        <f t="shared" si="23"/>
        <v>15</v>
      </c>
      <c r="R37" s="86">
        <f t="shared" si="23"/>
        <v>10</v>
      </c>
      <c r="S37" s="86">
        <f t="shared" si="23"/>
        <v>15</v>
      </c>
      <c r="T37" s="86">
        <f t="shared" si="23"/>
        <v>12.5</v>
      </c>
      <c r="U37" s="86">
        <f t="shared" si="23"/>
        <v>15</v>
      </c>
      <c r="AG37" s="4"/>
      <c r="AH37" s="86">
        <f t="shared" ref="AH37:AJ37" si="24">MEDIAN(AH4:AH32)</f>
        <v>15</v>
      </c>
      <c r="AI37" s="86">
        <f t="shared" si="24"/>
        <v>10</v>
      </c>
      <c r="AJ37" s="86">
        <f t="shared" si="24"/>
        <v>13.75</v>
      </c>
      <c r="AK37" s="4"/>
      <c r="AL37" s="36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5"/>
      <c r="BP37" s="4"/>
      <c r="BQ37" s="3"/>
      <c r="BR37" s="61"/>
      <c r="BT37" s="83"/>
      <c r="BU37" s="154"/>
      <c r="BV37" s="4"/>
      <c r="CA37" s="4"/>
    </row>
    <row r="38" spans="1:79">
      <c r="B38" s="19" t="s">
        <v>132</v>
      </c>
      <c r="C38" s="86">
        <f>_xlfn.QUARTILE.INC(C4:C32,1)</f>
        <v>10</v>
      </c>
      <c r="D38" s="86">
        <f t="shared" ref="D38:U38" si="25">_xlfn.QUARTILE.INC(D4:D32,1)</f>
        <v>10</v>
      </c>
      <c r="E38" s="86">
        <f t="shared" si="25"/>
        <v>10</v>
      </c>
      <c r="F38" s="86">
        <f t="shared" si="25"/>
        <v>10</v>
      </c>
      <c r="G38" s="86">
        <f t="shared" si="25"/>
        <v>10</v>
      </c>
      <c r="H38" s="86">
        <f t="shared" si="25"/>
        <v>10</v>
      </c>
      <c r="I38" s="86">
        <f t="shared" si="25"/>
        <v>10</v>
      </c>
      <c r="J38" s="86">
        <f t="shared" si="25"/>
        <v>5</v>
      </c>
      <c r="K38" s="86">
        <f t="shared" si="25"/>
        <v>5</v>
      </c>
      <c r="L38" s="86">
        <f t="shared" si="25"/>
        <v>16.25</v>
      </c>
      <c r="M38" s="86">
        <f t="shared" si="25"/>
        <v>8.75</v>
      </c>
      <c r="N38" s="86">
        <f t="shared" si="25"/>
        <v>11.25</v>
      </c>
      <c r="O38" s="86">
        <f t="shared" si="25"/>
        <v>10</v>
      </c>
      <c r="P38" s="86">
        <f t="shared" si="25"/>
        <v>11.25</v>
      </c>
      <c r="Q38" s="86">
        <f t="shared" si="25"/>
        <v>15</v>
      </c>
      <c r="R38" s="86">
        <f t="shared" si="25"/>
        <v>6.25</v>
      </c>
      <c r="S38" s="86">
        <f t="shared" si="25"/>
        <v>11.25</v>
      </c>
      <c r="T38" s="86">
        <f t="shared" si="25"/>
        <v>10</v>
      </c>
      <c r="U38" s="86">
        <f t="shared" si="25"/>
        <v>15</v>
      </c>
      <c r="AG38" s="4"/>
      <c r="AH38" s="86">
        <f t="shared" ref="AH38:AJ38" si="26">_xlfn.QUARTILE.INC(AH4:AH32,1)</f>
        <v>11.666666666666666</v>
      </c>
      <c r="AI38" s="86">
        <f t="shared" si="26"/>
        <v>8.125</v>
      </c>
      <c r="AJ38" s="86">
        <f t="shared" si="26"/>
        <v>11.875</v>
      </c>
      <c r="AK38" s="4"/>
      <c r="BP38" s="4"/>
      <c r="BQ38" s="3" t="str">
        <f>CONCATENATE(BQ2, " WT")</f>
        <v>Click WT</v>
      </c>
      <c r="BR38" s="82">
        <f>COUNTIF(BR4:BR32,"&gt;0")</f>
        <v>3</v>
      </c>
      <c r="BS38" s="82">
        <f>COUNT(BR4:BR32)-BR38</f>
        <v>17</v>
      </c>
      <c r="BT38" s="83" t="str">
        <f>CONCATENATE(BR3," dB Losses")</f>
        <v>&gt;15 dB Losses</v>
      </c>
      <c r="BU38" s="154"/>
      <c r="BV38" s="4"/>
      <c r="CA38" s="4"/>
    </row>
    <row r="39" spans="1:79">
      <c r="B39" s="67" t="s">
        <v>133</v>
      </c>
      <c r="C39" s="86">
        <f>_xlfn.QUARTILE.INC(C4:C32,3)</f>
        <v>18.75</v>
      </c>
      <c r="D39" s="86">
        <f t="shared" ref="D39:U39" si="27">_xlfn.QUARTILE.INC(D4:D32,3)</f>
        <v>20</v>
      </c>
      <c r="E39" s="86">
        <f t="shared" si="27"/>
        <v>20</v>
      </c>
      <c r="F39" s="86">
        <f t="shared" si="27"/>
        <v>16.25</v>
      </c>
      <c r="G39" s="86">
        <f t="shared" si="27"/>
        <v>15</v>
      </c>
      <c r="H39" s="86">
        <f t="shared" si="27"/>
        <v>16.25</v>
      </c>
      <c r="I39" s="86">
        <f t="shared" si="27"/>
        <v>15</v>
      </c>
      <c r="J39" s="86">
        <f t="shared" si="27"/>
        <v>15</v>
      </c>
      <c r="K39" s="86">
        <f t="shared" si="27"/>
        <v>15</v>
      </c>
      <c r="L39" s="86">
        <f t="shared" si="27"/>
        <v>18.75</v>
      </c>
      <c r="M39" s="86">
        <f t="shared" si="27"/>
        <v>16.25</v>
      </c>
      <c r="N39" s="86">
        <f t="shared" si="27"/>
        <v>13.75</v>
      </c>
      <c r="O39" s="86">
        <f t="shared" si="27"/>
        <v>10</v>
      </c>
      <c r="P39" s="86">
        <f t="shared" si="27"/>
        <v>18.75</v>
      </c>
      <c r="Q39" s="86">
        <f t="shared" si="27"/>
        <v>20</v>
      </c>
      <c r="R39" s="86">
        <f t="shared" si="27"/>
        <v>18.75</v>
      </c>
      <c r="S39" s="86">
        <f t="shared" si="27"/>
        <v>15</v>
      </c>
      <c r="T39" s="86">
        <f t="shared" si="27"/>
        <v>15</v>
      </c>
      <c r="U39" s="86">
        <f t="shared" si="27"/>
        <v>21.25</v>
      </c>
      <c r="AG39" s="4"/>
      <c r="AH39" s="86">
        <f t="shared" ref="AH39:AJ39" si="28">_xlfn.QUARTILE.INC(AH4:AH32,3)</f>
        <v>18.333333333333332</v>
      </c>
      <c r="AI39" s="86">
        <f t="shared" si="28"/>
        <v>15</v>
      </c>
      <c r="AJ39" s="86">
        <f t="shared" si="28"/>
        <v>18.333333333333336</v>
      </c>
      <c r="AK39" s="4"/>
      <c r="BP39" s="4"/>
      <c r="BQ39" s="3"/>
      <c r="BR39" s="15"/>
      <c r="BS39" s="81"/>
      <c r="BT39" s="8"/>
      <c r="BU39" s="154"/>
      <c r="BV39" s="4"/>
      <c r="CA39" s="4"/>
    </row>
    <row r="40" spans="1:79">
      <c r="B40" s="6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AG40" s="4"/>
      <c r="AH40" s="2"/>
      <c r="AI40" s="2"/>
      <c r="AJ40" s="2"/>
      <c r="AK40" s="4"/>
      <c r="BP40" s="4"/>
      <c r="BQ40" s="3" t="str">
        <f>CONCATENATE(BQ2, " WT")</f>
        <v>Click WT</v>
      </c>
      <c r="BR40" s="82">
        <f>COUNTIF(BS4:BS32,"&gt;0")</f>
        <v>5</v>
      </c>
      <c r="BS40" s="82">
        <f>COUNT(BS4:BS32)-BR40</f>
        <v>15</v>
      </c>
      <c r="BT40" s="83" t="str">
        <f>CONCATENATE(BS3," dB Gains")</f>
        <v>&lt;-15 dB Gains</v>
      </c>
      <c r="BU40" s="153"/>
      <c r="BV40" s="4"/>
      <c r="CA40" s="4"/>
    </row>
    <row r="41" spans="1:79">
      <c r="AG41" s="4"/>
      <c r="AJ41" s="68"/>
      <c r="AK41" s="4"/>
      <c r="BP41" s="4"/>
      <c r="BV41" s="4"/>
      <c r="CA41" s="4"/>
    </row>
    <row r="42" spans="1:79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CA42" s="4"/>
    </row>
    <row r="43" spans="1:79">
      <c r="A43" s="30" t="s">
        <v>51</v>
      </c>
      <c r="B43" s="97" t="s">
        <v>228</v>
      </c>
      <c r="C43" s="25" t="str">
        <f>CONCATENATE("ABR thresholds for ",A43," sounds ")</f>
        <v xml:space="preserve">ABR thresholds for 8kHz sounds 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4"/>
      <c r="AH43" s="32"/>
      <c r="AI43" s="32"/>
      <c r="AJ43" s="25"/>
      <c r="AK43" s="4"/>
      <c r="AL43" s="30" t="s">
        <v>59</v>
      </c>
      <c r="AM43" t="s">
        <v>57</v>
      </c>
      <c r="AO43" s="46" t="s">
        <v>61</v>
      </c>
      <c r="AP43" s="47">
        <f>$AP$2</f>
        <v>15</v>
      </c>
      <c r="AQ43" s="48" t="s">
        <v>62</v>
      </c>
      <c r="AR43" s="49">
        <f>$AR$2</f>
        <v>-15</v>
      </c>
      <c r="BP43" s="4"/>
      <c r="BQ43" s="30" t="s">
        <v>51</v>
      </c>
      <c r="BR43" s="19" t="s">
        <v>54</v>
      </c>
      <c r="BS43" s="20" t="s">
        <v>55</v>
      </c>
      <c r="BT43" s="34" t="s">
        <v>178</v>
      </c>
      <c r="BU43" s="34"/>
      <c r="BV43" s="4"/>
      <c r="CA43" s="4"/>
    </row>
    <row r="44" spans="1:79">
      <c r="A44" s="24" t="s">
        <v>56</v>
      </c>
      <c r="B44" s="103" t="s">
        <v>281</v>
      </c>
      <c r="C44" s="9">
        <v>3</v>
      </c>
      <c r="D44" s="9">
        <v>4</v>
      </c>
      <c r="E44" s="9">
        <v>5</v>
      </c>
      <c r="F44" s="9">
        <v>6</v>
      </c>
      <c r="G44" s="9">
        <v>7</v>
      </c>
      <c r="H44" s="9">
        <v>8</v>
      </c>
      <c r="I44" s="9">
        <v>9</v>
      </c>
      <c r="J44" s="9">
        <v>10</v>
      </c>
      <c r="K44" s="77">
        <v>11</v>
      </c>
      <c r="L44" s="9">
        <v>12</v>
      </c>
      <c r="M44" s="9">
        <v>13</v>
      </c>
      <c r="N44" s="9">
        <v>14</v>
      </c>
      <c r="O44" s="9">
        <v>15</v>
      </c>
      <c r="P44" s="9">
        <v>16</v>
      </c>
      <c r="Q44" s="9">
        <v>17</v>
      </c>
      <c r="R44" s="9">
        <v>18</v>
      </c>
      <c r="S44" s="9">
        <v>19</v>
      </c>
      <c r="T44" s="7">
        <v>20</v>
      </c>
      <c r="U44" s="7">
        <v>21</v>
      </c>
      <c r="V44" s="7">
        <v>22</v>
      </c>
      <c r="W44" s="7">
        <v>23</v>
      </c>
      <c r="X44" s="7">
        <v>24</v>
      </c>
      <c r="Y44" s="7">
        <v>25</v>
      </c>
      <c r="Z44" s="7">
        <v>26</v>
      </c>
      <c r="AA44" s="7">
        <v>27</v>
      </c>
      <c r="AB44" s="7">
        <v>28</v>
      </c>
      <c r="AC44" s="7">
        <v>29</v>
      </c>
      <c r="AD44" s="7">
        <v>30</v>
      </c>
      <c r="AE44" s="7">
        <v>31</v>
      </c>
      <c r="AF44" s="7">
        <v>32</v>
      </c>
      <c r="AG44" s="4"/>
      <c r="AH44" s="63" t="s">
        <v>64</v>
      </c>
      <c r="AI44" s="63" t="s">
        <v>65</v>
      </c>
      <c r="AJ44" s="64" t="s">
        <v>103</v>
      </c>
      <c r="AK44" s="4"/>
      <c r="AL44" s="6"/>
      <c r="AM44" s="9">
        <v>4</v>
      </c>
      <c r="AN44" s="9">
        <v>5</v>
      </c>
      <c r="AO44" s="9">
        <v>6</v>
      </c>
      <c r="AP44" s="9">
        <v>7</v>
      </c>
      <c r="AQ44" s="9">
        <v>8</v>
      </c>
      <c r="AR44" s="9">
        <v>9</v>
      </c>
      <c r="AS44" s="9">
        <v>10</v>
      </c>
      <c r="AT44" s="77">
        <v>11</v>
      </c>
      <c r="AU44" s="9">
        <v>12</v>
      </c>
      <c r="AV44" s="9">
        <v>13</v>
      </c>
      <c r="AW44" s="9">
        <v>14</v>
      </c>
      <c r="AX44" s="9">
        <v>15</v>
      </c>
      <c r="AY44" s="9">
        <v>16</v>
      </c>
      <c r="AZ44" s="9">
        <v>17</v>
      </c>
      <c r="BA44" s="9">
        <v>18</v>
      </c>
      <c r="BB44" s="9">
        <v>19</v>
      </c>
      <c r="BC44" s="7">
        <v>20</v>
      </c>
      <c r="BD44" s="7">
        <v>21</v>
      </c>
      <c r="BE44" s="7">
        <v>22</v>
      </c>
      <c r="BF44" s="7">
        <v>23</v>
      </c>
      <c r="BG44" s="7">
        <v>24</v>
      </c>
      <c r="BH44" s="7">
        <v>25</v>
      </c>
      <c r="BI44" s="7">
        <v>26</v>
      </c>
      <c r="BJ44" s="7">
        <v>27</v>
      </c>
      <c r="BK44" s="7">
        <v>28</v>
      </c>
      <c r="BL44" s="7">
        <v>29</v>
      </c>
      <c r="BM44" s="7">
        <v>30</v>
      </c>
      <c r="BN44" s="7">
        <v>31</v>
      </c>
      <c r="BO44" s="7">
        <v>32</v>
      </c>
      <c r="BP44" s="4"/>
      <c r="BQ44" s="6" t="s">
        <v>56</v>
      </c>
      <c r="BR44" s="22" t="str">
        <f>BR3</f>
        <v>&gt;15</v>
      </c>
      <c r="BS44" s="22" t="str">
        <f>BS3</f>
        <v>&lt;-15</v>
      </c>
      <c r="BT44" s="22"/>
      <c r="BU44" s="22" t="s">
        <v>424</v>
      </c>
      <c r="BV44" s="4"/>
      <c r="CA44" s="4"/>
    </row>
    <row r="45" spans="1:79">
      <c r="A45" t="s">
        <v>101</v>
      </c>
      <c r="B45" t="s">
        <v>549</v>
      </c>
      <c r="C45">
        <v>10</v>
      </c>
      <c r="D45" s="5">
        <v>15</v>
      </c>
      <c r="E45" s="5">
        <v>5</v>
      </c>
      <c r="F45" s="5">
        <v>5</v>
      </c>
      <c r="G45" s="5">
        <v>10</v>
      </c>
      <c r="H45" s="5">
        <v>5</v>
      </c>
      <c r="I45" s="5"/>
      <c r="J45" s="5">
        <v>5</v>
      </c>
      <c r="K45" s="79">
        <v>5</v>
      </c>
      <c r="L45" s="5">
        <v>5</v>
      </c>
      <c r="M45" s="5">
        <v>10</v>
      </c>
      <c r="N45" s="5">
        <v>5</v>
      </c>
      <c r="O45" s="5">
        <v>20</v>
      </c>
      <c r="P45">
        <v>5</v>
      </c>
      <c r="Q45">
        <v>15</v>
      </c>
      <c r="R45">
        <v>35</v>
      </c>
      <c r="S45">
        <v>35</v>
      </c>
      <c r="AG45" s="4"/>
      <c r="AH45" s="2">
        <f t="shared" ref="AH45:AH64" si="29">AVERAGE(C45:E45)</f>
        <v>10</v>
      </c>
      <c r="AI45" s="2">
        <f t="shared" ref="AI45:AI64" si="30">AVERAGE(I45:K45)</f>
        <v>5</v>
      </c>
      <c r="AJ45" s="2">
        <f>AVERAGE(P45:S45)</f>
        <v>22.5</v>
      </c>
      <c r="AK45" s="4"/>
      <c r="AM45" s="8">
        <f t="shared" ref="AM45:AQ47" si="31">D45-C45</f>
        <v>5</v>
      </c>
      <c r="AN45" s="8">
        <f t="shared" si="31"/>
        <v>-10</v>
      </c>
      <c r="AO45" s="8">
        <f t="shared" si="31"/>
        <v>0</v>
      </c>
      <c r="AP45" s="8">
        <f t="shared" si="31"/>
        <v>5</v>
      </c>
      <c r="AQ45" s="8">
        <f t="shared" si="31"/>
        <v>-5</v>
      </c>
      <c r="AR45" s="8"/>
      <c r="AS45" s="8">
        <f>J45-H45</f>
        <v>0</v>
      </c>
      <c r="AT45" s="75">
        <f t="shared" ref="AT45:BB46" si="32">K45-J45</f>
        <v>0</v>
      </c>
      <c r="AU45" s="8">
        <f t="shared" si="32"/>
        <v>0</v>
      </c>
      <c r="AV45" s="8">
        <f t="shared" si="32"/>
        <v>5</v>
      </c>
      <c r="AW45" s="8">
        <f t="shared" si="32"/>
        <v>-5</v>
      </c>
      <c r="AX45" s="8">
        <f t="shared" si="32"/>
        <v>15</v>
      </c>
      <c r="AY45" s="8">
        <f t="shared" si="32"/>
        <v>-15</v>
      </c>
      <c r="AZ45" s="8">
        <f t="shared" si="32"/>
        <v>10</v>
      </c>
      <c r="BA45" s="8">
        <f t="shared" si="32"/>
        <v>20</v>
      </c>
      <c r="BB45" s="8">
        <f t="shared" si="32"/>
        <v>0</v>
      </c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4"/>
      <c r="BQ45" s="5" t="str">
        <f t="shared" ref="BQ45:BQ64" si="33">A45</f>
        <v>PSD-712</v>
      </c>
      <c r="BR45" s="8">
        <f t="shared" ref="BR45:BR64" si="34">COUNTIF(AM45:AT45,$BR$44)</f>
        <v>0</v>
      </c>
      <c r="BS45">
        <f t="shared" ref="BS45:BS64" si="35">COUNTIF(AM45:AT45,$BS$44)</f>
        <v>0</v>
      </c>
      <c r="BT45">
        <f>BR45+BS45</f>
        <v>0</v>
      </c>
      <c r="BU45">
        <f t="shared" ref="BU45:BU64" si="36">COUNT(AM45:AT45)</f>
        <v>7</v>
      </c>
      <c r="BV45" s="4"/>
      <c r="CA45" s="4"/>
    </row>
    <row r="46" spans="1:79">
      <c r="A46" t="s">
        <v>27</v>
      </c>
      <c r="B46" t="s">
        <v>549</v>
      </c>
      <c r="C46">
        <v>10</v>
      </c>
      <c r="D46" s="5">
        <v>30</v>
      </c>
      <c r="E46" s="5">
        <v>15</v>
      </c>
      <c r="F46" s="5">
        <v>5</v>
      </c>
      <c r="G46" s="5">
        <v>15</v>
      </c>
      <c r="H46" s="5">
        <v>15</v>
      </c>
      <c r="I46" s="5"/>
      <c r="J46" s="5">
        <v>20</v>
      </c>
      <c r="K46" s="79">
        <v>10</v>
      </c>
      <c r="L46" s="5">
        <v>15</v>
      </c>
      <c r="M46" s="5">
        <v>15</v>
      </c>
      <c r="N46" s="5">
        <v>10</v>
      </c>
      <c r="O46" s="5">
        <v>25</v>
      </c>
      <c r="P46">
        <v>10</v>
      </c>
      <c r="Q46">
        <v>10</v>
      </c>
      <c r="R46">
        <v>15</v>
      </c>
      <c r="S46">
        <v>10</v>
      </c>
      <c r="AG46" s="4"/>
      <c r="AH46" s="59">
        <f t="shared" si="29"/>
        <v>18.333333333333332</v>
      </c>
      <c r="AI46" s="59">
        <f t="shared" si="30"/>
        <v>15</v>
      </c>
      <c r="AJ46" s="2">
        <f>AVERAGE(P46:S46)</f>
        <v>11.25</v>
      </c>
      <c r="AK46" s="4"/>
      <c r="AM46" s="8">
        <f t="shared" si="31"/>
        <v>20</v>
      </c>
      <c r="AN46" s="8">
        <f t="shared" si="31"/>
        <v>-15</v>
      </c>
      <c r="AO46" s="8">
        <f t="shared" si="31"/>
        <v>-10</v>
      </c>
      <c r="AP46" s="8">
        <f t="shared" si="31"/>
        <v>10</v>
      </c>
      <c r="AQ46" s="8">
        <f t="shared" si="31"/>
        <v>0</v>
      </c>
      <c r="AR46" s="8"/>
      <c r="AS46" s="8">
        <f>J46-H46</f>
        <v>5</v>
      </c>
      <c r="AT46" s="75">
        <f t="shared" si="32"/>
        <v>-10</v>
      </c>
      <c r="AU46" s="8">
        <f t="shared" si="32"/>
        <v>5</v>
      </c>
      <c r="AV46" s="8">
        <f t="shared" si="32"/>
        <v>0</v>
      </c>
      <c r="AW46" s="8">
        <f t="shared" si="32"/>
        <v>-5</v>
      </c>
      <c r="AX46" s="8">
        <f t="shared" si="32"/>
        <v>15</v>
      </c>
      <c r="AY46" s="8">
        <f t="shared" si="32"/>
        <v>-15</v>
      </c>
      <c r="AZ46" s="8">
        <f t="shared" si="32"/>
        <v>0</v>
      </c>
      <c r="BA46" s="8">
        <f t="shared" si="32"/>
        <v>5</v>
      </c>
      <c r="BB46" s="8">
        <f t="shared" si="32"/>
        <v>-5</v>
      </c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4"/>
      <c r="BQ46" s="15" t="str">
        <f t="shared" si="33"/>
        <v>PSD-715</v>
      </c>
      <c r="BR46" s="8">
        <f t="shared" si="34"/>
        <v>1</v>
      </c>
      <c r="BS46">
        <f t="shared" si="35"/>
        <v>0</v>
      </c>
      <c r="BT46">
        <f t="shared" ref="BT46:BT64" si="37">BR46+BS46</f>
        <v>1</v>
      </c>
      <c r="BU46">
        <f t="shared" si="36"/>
        <v>7</v>
      </c>
      <c r="BV46" s="4"/>
      <c r="CA46" s="4"/>
    </row>
    <row r="47" spans="1:79">
      <c r="A47" t="s">
        <v>77</v>
      </c>
      <c r="B47" t="s">
        <v>549</v>
      </c>
      <c r="C47">
        <v>20</v>
      </c>
      <c r="D47" s="5">
        <v>15</v>
      </c>
      <c r="E47" s="5">
        <v>30</v>
      </c>
      <c r="F47" s="5">
        <v>20</v>
      </c>
      <c r="G47" s="5">
        <v>10</v>
      </c>
      <c r="H47" s="5">
        <v>15</v>
      </c>
      <c r="I47" s="5">
        <v>10</v>
      </c>
      <c r="J47" s="5"/>
      <c r="K47" s="79"/>
      <c r="L47" s="5"/>
      <c r="M47" s="5"/>
      <c r="N47" s="5"/>
      <c r="O47" s="5"/>
      <c r="AG47" s="4"/>
      <c r="AH47" s="59">
        <f t="shared" si="29"/>
        <v>21.666666666666668</v>
      </c>
      <c r="AI47" s="59">
        <f t="shared" si="30"/>
        <v>10</v>
      </c>
      <c r="AJ47" s="8"/>
      <c r="AK47" s="4"/>
      <c r="AM47" s="8">
        <f t="shared" si="31"/>
        <v>-5</v>
      </c>
      <c r="AN47" s="8">
        <f t="shared" si="31"/>
        <v>15</v>
      </c>
      <c r="AO47" s="8">
        <f t="shared" si="31"/>
        <v>-10</v>
      </c>
      <c r="AP47" s="8">
        <f t="shared" si="31"/>
        <v>-10</v>
      </c>
      <c r="AQ47" s="8">
        <f t="shared" si="31"/>
        <v>5</v>
      </c>
      <c r="AR47" s="8">
        <f t="shared" ref="AR47:AR64" si="38">I47-H47</f>
        <v>-5</v>
      </c>
      <c r="AS47" s="8"/>
      <c r="AT47" s="75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4"/>
      <c r="BQ47" s="15" t="str">
        <f t="shared" si="33"/>
        <v>PSD-848</v>
      </c>
      <c r="BR47" s="8">
        <f t="shared" si="34"/>
        <v>0</v>
      </c>
      <c r="BS47">
        <f t="shared" si="35"/>
        <v>0</v>
      </c>
      <c r="BT47">
        <f t="shared" si="37"/>
        <v>0</v>
      </c>
      <c r="BU47">
        <f t="shared" si="36"/>
        <v>6</v>
      </c>
      <c r="BV47" s="4"/>
      <c r="CA47" s="4"/>
    </row>
    <row r="48" spans="1:79">
      <c r="A48" t="s">
        <v>28</v>
      </c>
      <c r="B48" t="s">
        <v>549</v>
      </c>
      <c r="D48" s="5">
        <v>15</v>
      </c>
      <c r="E48" s="5">
        <v>25</v>
      </c>
      <c r="F48" s="5">
        <v>20</v>
      </c>
      <c r="G48" s="5">
        <v>10</v>
      </c>
      <c r="H48" s="5">
        <v>20</v>
      </c>
      <c r="I48" s="5">
        <v>10</v>
      </c>
      <c r="J48" s="5"/>
      <c r="K48" s="79"/>
      <c r="L48" s="5"/>
      <c r="M48" s="5"/>
      <c r="N48" s="5"/>
      <c r="O48" s="5"/>
      <c r="AG48" s="4"/>
      <c r="AH48" s="59">
        <f t="shared" si="29"/>
        <v>20</v>
      </c>
      <c r="AI48" s="59">
        <f t="shared" si="30"/>
        <v>10</v>
      </c>
      <c r="AJ48" s="8"/>
      <c r="AK48" s="4"/>
      <c r="AM48" s="8"/>
      <c r="AN48" s="8">
        <f t="shared" ref="AN48:AN64" si="39">E48-D48</f>
        <v>10</v>
      </c>
      <c r="AO48" s="8">
        <f t="shared" ref="AO48:AO64" si="40">F48-E48</f>
        <v>-5</v>
      </c>
      <c r="AP48" s="8">
        <f t="shared" ref="AP48:AP64" si="41">G48-F48</f>
        <v>-10</v>
      </c>
      <c r="AQ48" s="8">
        <f t="shared" ref="AQ48:AQ64" si="42">H48-G48</f>
        <v>10</v>
      </c>
      <c r="AR48" s="8">
        <f t="shared" si="38"/>
        <v>-10</v>
      </c>
      <c r="AS48" s="8"/>
      <c r="AT48" s="75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4"/>
      <c r="BQ48" s="15" t="str">
        <f t="shared" si="33"/>
        <v>PSD-849</v>
      </c>
      <c r="BR48" s="8">
        <f t="shared" si="34"/>
        <v>0</v>
      </c>
      <c r="BS48">
        <f t="shared" si="35"/>
        <v>0</v>
      </c>
      <c r="BT48">
        <f t="shared" si="37"/>
        <v>0</v>
      </c>
      <c r="BU48">
        <f t="shared" si="36"/>
        <v>5</v>
      </c>
      <c r="BV48" s="4"/>
      <c r="CA48" s="4"/>
    </row>
    <row r="49" spans="1:79" s="8" customFormat="1">
      <c r="A49" s="8" t="s">
        <v>29</v>
      </c>
      <c r="B49" t="s">
        <v>549</v>
      </c>
      <c r="D49" s="15">
        <v>25</v>
      </c>
      <c r="E49" s="15">
        <v>25</v>
      </c>
      <c r="F49" s="15">
        <v>25</v>
      </c>
      <c r="G49" s="15">
        <v>15</v>
      </c>
      <c r="H49" s="15">
        <v>20</v>
      </c>
      <c r="I49" s="15">
        <v>5</v>
      </c>
      <c r="J49" s="15"/>
      <c r="K49" s="79"/>
      <c r="L49" s="15"/>
      <c r="M49" s="15"/>
      <c r="N49" s="15"/>
      <c r="O49" s="15"/>
      <c r="AG49" s="4"/>
      <c r="AH49" s="59">
        <f t="shared" si="29"/>
        <v>25</v>
      </c>
      <c r="AI49" s="59">
        <f t="shared" si="30"/>
        <v>5</v>
      </c>
      <c r="AK49" s="4"/>
      <c r="AN49" s="8">
        <f t="shared" si="39"/>
        <v>0</v>
      </c>
      <c r="AO49" s="8">
        <f t="shared" si="40"/>
        <v>0</v>
      </c>
      <c r="AP49" s="8">
        <f t="shared" si="41"/>
        <v>-10</v>
      </c>
      <c r="AQ49" s="8">
        <f t="shared" si="42"/>
        <v>5</v>
      </c>
      <c r="AR49" s="8">
        <f t="shared" si="38"/>
        <v>-15</v>
      </c>
      <c r="AT49" s="75"/>
      <c r="BP49" s="28"/>
      <c r="BQ49" s="15" t="str">
        <f t="shared" si="33"/>
        <v>PSD-850</v>
      </c>
      <c r="BR49" s="8">
        <f t="shared" si="34"/>
        <v>0</v>
      </c>
      <c r="BS49" s="8">
        <f t="shared" si="35"/>
        <v>0</v>
      </c>
      <c r="BT49">
        <f t="shared" si="37"/>
        <v>0</v>
      </c>
      <c r="BU49">
        <f t="shared" si="36"/>
        <v>5</v>
      </c>
      <c r="BV49" s="28"/>
      <c r="CA49" s="28"/>
    </row>
    <row r="50" spans="1:79">
      <c r="A50" t="s">
        <v>78</v>
      </c>
      <c r="B50" t="s">
        <v>550</v>
      </c>
      <c r="C50" s="15">
        <v>15</v>
      </c>
      <c r="D50" s="15">
        <v>5</v>
      </c>
      <c r="E50" s="15">
        <v>10</v>
      </c>
      <c r="F50" s="15">
        <v>10</v>
      </c>
      <c r="G50" s="15">
        <v>15</v>
      </c>
      <c r="H50" s="15">
        <v>5</v>
      </c>
      <c r="I50" s="15">
        <v>5</v>
      </c>
      <c r="J50" s="15">
        <v>10</v>
      </c>
      <c r="K50" s="75">
        <v>10</v>
      </c>
      <c r="AG50" s="4"/>
      <c r="AH50" s="59">
        <f t="shared" si="29"/>
        <v>10</v>
      </c>
      <c r="AI50" s="60">
        <f t="shared" si="30"/>
        <v>8.3333333333333339</v>
      </c>
      <c r="AK50" s="4"/>
      <c r="AM50" s="8">
        <f t="shared" ref="AM50:AM64" si="43">D50-C50</f>
        <v>-10</v>
      </c>
      <c r="AN50" s="15">
        <f t="shared" si="39"/>
        <v>5</v>
      </c>
      <c r="AO50" s="15">
        <f t="shared" si="40"/>
        <v>0</v>
      </c>
      <c r="AP50" s="15">
        <f t="shared" si="41"/>
        <v>5</v>
      </c>
      <c r="AQ50" s="15">
        <f t="shared" si="42"/>
        <v>-10</v>
      </c>
      <c r="AR50" s="8">
        <f t="shared" si="38"/>
        <v>0</v>
      </c>
      <c r="AS50" s="8">
        <f t="shared" ref="AS50:AS64" si="44">J50-I50</f>
        <v>5</v>
      </c>
      <c r="AT50" s="75">
        <f t="shared" ref="AT50:AT64" si="45">K50-J50</f>
        <v>0</v>
      </c>
      <c r="BP50" s="4"/>
      <c r="BQ50" s="15" t="str">
        <f t="shared" si="33"/>
        <v>BL6-01</v>
      </c>
      <c r="BR50" s="8">
        <f t="shared" si="34"/>
        <v>0</v>
      </c>
      <c r="BS50" s="8">
        <f t="shared" si="35"/>
        <v>0</v>
      </c>
      <c r="BT50">
        <f t="shared" si="37"/>
        <v>0</v>
      </c>
      <c r="BU50">
        <f t="shared" si="36"/>
        <v>8</v>
      </c>
      <c r="BV50" s="4"/>
      <c r="CA50" s="4"/>
    </row>
    <row r="51" spans="1:79">
      <c r="A51" t="s">
        <v>79</v>
      </c>
      <c r="B51" t="s">
        <v>550</v>
      </c>
      <c r="C51" s="15">
        <v>10</v>
      </c>
      <c r="D51" s="15">
        <v>10</v>
      </c>
      <c r="E51" s="15">
        <v>10</v>
      </c>
      <c r="F51" s="15">
        <v>10</v>
      </c>
      <c r="G51" s="15">
        <v>5</v>
      </c>
      <c r="H51" s="15">
        <v>5</v>
      </c>
      <c r="I51" s="15">
        <v>5</v>
      </c>
      <c r="J51" s="15">
        <v>5</v>
      </c>
      <c r="K51" s="75">
        <v>5</v>
      </c>
      <c r="AG51" s="4"/>
      <c r="AH51" s="59">
        <f t="shared" si="29"/>
        <v>10</v>
      </c>
      <c r="AI51" s="60">
        <f t="shared" si="30"/>
        <v>5</v>
      </c>
      <c r="AK51" s="4"/>
      <c r="AM51" s="8">
        <f t="shared" si="43"/>
        <v>0</v>
      </c>
      <c r="AN51" s="15">
        <f t="shared" si="39"/>
        <v>0</v>
      </c>
      <c r="AO51" s="15">
        <f t="shared" si="40"/>
        <v>0</v>
      </c>
      <c r="AP51" s="15">
        <f t="shared" si="41"/>
        <v>-5</v>
      </c>
      <c r="AQ51" s="15">
        <f t="shared" si="42"/>
        <v>0</v>
      </c>
      <c r="AR51" s="8">
        <f t="shared" si="38"/>
        <v>0</v>
      </c>
      <c r="AS51" s="8">
        <f t="shared" si="44"/>
        <v>0</v>
      </c>
      <c r="AT51" s="75">
        <f t="shared" si="45"/>
        <v>0</v>
      </c>
      <c r="BP51" s="4"/>
      <c r="BQ51" s="15" t="str">
        <f t="shared" si="33"/>
        <v>BL6-02</v>
      </c>
      <c r="BR51" s="8">
        <f t="shared" si="34"/>
        <v>0</v>
      </c>
      <c r="BS51" s="8">
        <f t="shared" si="35"/>
        <v>0</v>
      </c>
      <c r="BT51">
        <f t="shared" si="37"/>
        <v>0</v>
      </c>
      <c r="BU51">
        <f t="shared" si="36"/>
        <v>8</v>
      </c>
      <c r="BV51" s="4"/>
      <c r="CA51" s="4"/>
    </row>
    <row r="52" spans="1:79">
      <c r="A52" t="s">
        <v>80</v>
      </c>
      <c r="B52" t="s">
        <v>550</v>
      </c>
      <c r="C52" s="15">
        <v>10</v>
      </c>
      <c r="D52" s="15">
        <v>10</v>
      </c>
      <c r="E52" s="15">
        <v>5</v>
      </c>
      <c r="F52" s="15">
        <v>10</v>
      </c>
      <c r="G52" s="15">
        <v>5</v>
      </c>
      <c r="H52" s="15">
        <v>5</v>
      </c>
      <c r="I52" s="15">
        <v>15</v>
      </c>
      <c r="J52" s="15">
        <v>5</v>
      </c>
      <c r="K52" s="75">
        <v>5</v>
      </c>
      <c r="AG52" s="4"/>
      <c r="AH52" s="59">
        <f t="shared" si="29"/>
        <v>8.3333333333333339</v>
      </c>
      <c r="AI52" s="60">
        <f t="shared" si="30"/>
        <v>8.3333333333333339</v>
      </c>
      <c r="AK52" s="4"/>
      <c r="AM52" s="8">
        <f t="shared" si="43"/>
        <v>0</v>
      </c>
      <c r="AN52" s="15">
        <f t="shared" si="39"/>
        <v>-5</v>
      </c>
      <c r="AO52" s="15">
        <f t="shared" si="40"/>
        <v>5</v>
      </c>
      <c r="AP52" s="15">
        <f t="shared" si="41"/>
        <v>-5</v>
      </c>
      <c r="AQ52" s="15">
        <f t="shared" si="42"/>
        <v>0</v>
      </c>
      <c r="AR52" s="8">
        <f t="shared" si="38"/>
        <v>10</v>
      </c>
      <c r="AS52" s="8">
        <f t="shared" si="44"/>
        <v>-10</v>
      </c>
      <c r="AT52" s="75">
        <f t="shared" si="45"/>
        <v>0</v>
      </c>
      <c r="BP52" s="4"/>
      <c r="BQ52" s="15" t="str">
        <f t="shared" si="33"/>
        <v>BL6-03</v>
      </c>
      <c r="BR52" s="8">
        <f t="shared" si="34"/>
        <v>0</v>
      </c>
      <c r="BS52" s="8">
        <f t="shared" si="35"/>
        <v>0</v>
      </c>
      <c r="BT52">
        <f t="shared" si="37"/>
        <v>0</v>
      </c>
      <c r="BU52">
        <f t="shared" si="36"/>
        <v>8</v>
      </c>
      <c r="BV52" s="4"/>
      <c r="CA52" s="4"/>
    </row>
    <row r="53" spans="1:79">
      <c r="A53" t="s">
        <v>81</v>
      </c>
      <c r="B53" t="s">
        <v>550</v>
      </c>
      <c r="C53" s="15">
        <v>10</v>
      </c>
      <c r="D53" s="15">
        <v>15</v>
      </c>
      <c r="E53" s="15">
        <v>15</v>
      </c>
      <c r="F53" s="15">
        <v>10</v>
      </c>
      <c r="G53" s="15">
        <v>5</v>
      </c>
      <c r="H53" s="15">
        <v>10</v>
      </c>
      <c r="I53" s="15">
        <v>15</v>
      </c>
      <c r="J53" s="15">
        <v>15</v>
      </c>
      <c r="K53" s="75">
        <v>15</v>
      </c>
      <c r="AG53" s="4"/>
      <c r="AH53" s="59">
        <f t="shared" si="29"/>
        <v>13.333333333333334</v>
      </c>
      <c r="AI53" s="60">
        <f t="shared" si="30"/>
        <v>15</v>
      </c>
      <c r="AK53" s="4"/>
      <c r="AM53" s="8">
        <f t="shared" si="43"/>
        <v>5</v>
      </c>
      <c r="AN53" s="15">
        <f t="shared" si="39"/>
        <v>0</v>
      </c>
      <c r="AO53" s="15">
        <f t="shared" si="40"/>
        <v>-5</v>
      </c>
      <c r="AP53" s="15">
        <f t="shared" si="41"/>
        <v>-5</v>
      </c>
      <c r="AQ53" s="15">
        <f t="shared" si="42"/>
        <v>5</v>
      </c>
      <c r="AR53" s="8">
        <f t="shared" si="38"/>
        <v>5</v>
      </c>
      <c r="AS53" s="8">
        <f t="shared" si="44"/>
        <v>0</v>
      </c>
      <c r="AT53" s="75">
        <f t="shared" si="45"/>
        <v>0</v>
      </c>
      <c r="BP53" s="4"/>
      <c r="BQ53" s="15" t="str">
        <f t="shared" si="33"/>
        <v>BL6-05</v>
      </c>
      <c r="BR53" s="8">
        <f t="shared" si="34"/>
        <v>0</v>
      </c>
      <c r="BS53" s="8">
        <f t="shared" si="35"/>
        <v>0</v>
      </c>
      <c r="BT53">
        <f t="shared" si="37"/>
        <v>0</v>
      </c>
      <c r="BU53">
        <f t="shared" si="36"/>
        <v>8</v>
      </c>
      <c r="BV53" s="4"/>
      <c r="CA53" s="4"/>
    </row>
    <row r="54" spans="1:79">
      <c r="A54" t="s">
        <v>82</v>
      </c>
      <c r="B54" t="s">
        <v>550</v>
      </c>
      <c r="C54" s="15">
        <v>15</v>
      </c>
      <c r="D54" s="15">
        <v>5</v>
      </c>
      <c r="E54" s="15">
        <v>5</v>
      </c>
      <c r="F54" s="15">
        <v>5</v>
      </c>
      <c r="G54" s="15">
        <v>10</v>
      </c>
      <c r="H54" s="15">
        <v>5</v>
      </c>
      <c r="I54" s="15">
        <v>10</v>
      </c>
      <c r="J54" s="15">
        <v>5</v>
      </c>
      <c r="K54" s="75">
        <v>15</v>
      </c>
      <c r="AG54" s="4"/>
      <c r="AH54" s="59">
        <f t="shared" si="29"/>
        <v>8.3333333333333339</v>
      </c>
      <c r="AI54" s="60">
        <f t="shared" si="30"/>
        <v>10</v>
      </c>
      <c r="AK54" s="4"/>
      <c r="AM54" s="8">
        <f t="shared" si="43"/>
        <v>-10</v>
      </c>
      <c r="AN54" s="15">
        <f t="shared" si="39"/>
        <v>0</v>
      </c>
      <c r="AO54" s="15">
        <f t="shared" si="40"/>
        <v>0</v>
      </c>
      <c r="AP54" s="15">
        <f t="shared" si="41"/>
        <v>5</v>
      </c>
      <c r="AQ54" s="15">
        <f t="shared" si="42"/>
        <v>-5</v>
      </c>
      <c r="AR54" s="8">
        <f t="shared" si="38"/>
        <v>5</v>
      </c>
      <c r="AS54" s="8">
        <f t="shared" si="44"/>
        <v>-5</v>
      </c>
      <c r="AT54" s="75">
        <f t="shared" si="45"/>
        <v>10</v>
      </c>
      <c r="BP54" s="4"/>
      <c r="BQ54" s="15" t="str">
        <f t="shared" si="33"/>
        <v>BL6-06</v>
      </c>
      <c r="BR54" s="8">
        <f t="shared" si="34"/>
        <v>0</v>
      </c>
      <c r="BS54" s="8">
        <f t="shared" si="35"/>
        <v>0</v>
      </c>
      <c r="BT54">
        <f t="shared" si="37"/>
        <v>0</v>
      </c>
      <c r="BU54">
        <f t="shared" si="36"/>
        <v>8</v>
      </c>
      <c r="BV54" s="4"/>
      <c r="CA54" s="4"/>
    </row>
    <row r="55" spans="1:79">
      <c r="A55" t="s">
        <v>83</v>
      </c>
      <c r="B55" t="s">
        <v>550</v>
      </c>
      <c r="C55" s="15">
        <v>20</v>
      </c>
      <c r="D55" s="15">
        <v>5</v>
      </c>
      <c r="E55" s="15">
        <v>15</v>
      </c>
      <c r="F55" s="15">
        <v>15</v>
      </c>
      <c r="G55" s="15">
        <v>10</v>
      </c>
      <c r="H55" s="15">
        <v>5</v>
      </c>
      <c r="I55" s="15">
        <v>5</v>
      </c>
      <c r="J55" s="15">
        <v>5</v>
      </c>
      <c r="K55" s="75">
        <v>15</v>
      </c>
      <c r="AG55" s="4"/>
      <c r="AH55" s="59">
        <f t="shared" si="29"/>
        <v>13.333333333333334</v>
      </c>
      <c r="AI55" s="60">
        <f t="shared" si="30"/>
        <v>8.3333333333333339</v>
      </c>
      <c r="AK55" s="4"/>
      <c r="AM55" s="8">
        <f t="shared" si="43"/>
        <v>-15</v>
      </c>
      <c r="AN55" s="15">
        <f t="shared" si="39"/>
        <v>10</v>
      </c>
      <c r="AO55" s="15">
        <f t="shared" si="40"/>
        <v>0</v>
      </c>
      <c r="AP55" s="15">
        <f t="shared" si="41"/>
        <v>-5</v>
      </c>
      <c r="AQ55" s="15">
        <f t="shared" si="42"/>
        <v>-5</v>
      </c>
      <c r="AR55" s="8">
        <f t="shared" si="38"/>
        <v>0</v>
      </c>
      <c r="AS55" s="8">
        <f t="shared" si="44"/>
        <v>0</v>
      </c>
      <c r="AT55" s="75">
        <f t="shared" si="45"/>
        <v>10</v>
      </c>
      <c r="BP55" s="4"/>
      <c r="BQ55" s="15" t="str">
        <f t="shared" si="33"/>
        <v>BL6-07</v>
      </c>
      <c r="BR55" s="8">
        <f t="shared" si="34"/>
        <v>0</v>
      </c>
      <c r="BS55" s="8">
        <f t="shared" si="35"/>
        <v>0</v>
      </c>
      <c r="BT55">
        <f t="shared" si="37"/>
        <v>0</v>
      </c>
      <c r="BU55">
        <f t="shared" si="36"/>
        <v>8</v>
      </c>
      <c r="BV55" s="4"/>
      <c r="CA55" s="4"/>
    </row>
    <row r="56" spans="1:79">
      <c r="A56" t="s">
        <v>84</v>
      </c>
      <c r="B56" t="s">
        <v>550</v>
      </c>
      <c r="C56" s="15">
        <v>10</v>
      </c>
      <c r="D56" s="15">
        <v>10</v>
      </c>
      <c r="E56" s="15">
        <v>20</v>
      </c>
      <c r="F56" s="15">
        <v>5</v>
      </c>
      <c r="G56" s="15">
        <v>5</v>
      </c>
      <c r="H56" s="15">
        <v>5</v>
      </c>
      <c r="I56" s="15">
        <v>15</v>
      </c>
      <c r="J56" s="15">
        <v>15</v>
      </c>
      <c r="K56" s="75">
        <v>10</v>
      </c>
      <c r="AG56" s="4"/>
      <c r="AH56" s="59">
        <f t="shared" si="29"/>
        <v>13.333333333333334</v>
      </c>
      <c r="AI56" s="60">
        <f t="shared" si="30"/>
        <v>13.333333333333334</v>
      </c>
      <c r="AK56" s="4"/>
      <c r="AM56" s="8">
        <f t="shared" si="43"/>
        <v>0</v>
      </c>
      <c r="AN56" s="15">
        <f t="shared" si="39"/>
        <v>10</v>
      </c>
      <c r="AO56" s="15">
        <f t="shared" si="40"/>
        <v>-15</v>
      </c>
      <c r="AP56" s="15">
        <f t="shared" si="41"/>
        <v>0</v>
      </c>
      <c r="AQ56" s="15">
        <f t="shared" si="42"/>
        <v>0</v>
      </c>
      <c r="AR56" s="8">
        <f t="shared" si="38"/>
        <v>10</v>
      </c>
      <c r="AS56" s="8">
        <f t="shared" si="44"/>
        <v>0</v>
      </c>
      <c r="AT56" s="75">
        <f t="shared" si="45"/>
        <v>-5</v>
      </c>
      <c r="BP56" s="4"/>
      <c r="BQ56" s="15" t="str">
        <f t="shared" si="33"/>
        <v>BL6-09</v>
      </c>
      <c r="BR56" s="8">
        <f t="shared" si="34"/>
        <v>0</v>
      </c>
      <c r="BS56" s="8">
        <f t="shared" si="35"/>
        <v>0</v>
      </c>
      <c r="BT56">
        <f t="shared" si="37"/>
        <v>0</v>
      </c>
      <c r="BU56">
        <f t="shared" si="36"/>
        <v>8</v>
      </c>
      <c r="BV56" s="4"/>
      <c r="CA56" s="4"/>
    </row>
    <row r="57" spans="1:79">
      <c r="A57" t="s">
        <v>85</v>
      </c>
      <c r="B57" t="s">
        <v>550</v>
      </c>
      <c r="C57" s="15">
        <v>10</v>
      </c>
      <c r="D57" s="15">
        <v>15</v>
      </c>
      <c r="E57" s="15">
        <v>20</v>
      </c>
      <c r="F57" s="15">
        <v>5</v>
      </c>
      <c r="G57" s="15">
        <v>30</v>
      </c>
      <c r="H57" s="15">
        <v>5</v>
      </c>
      <c r="I57" s="15">
        <v>10</v>
      </c>
      <c r="J57" s="15">
        <v>5</v>
      </c>
      <c r="K57" s="75">
        <v>5</v>
      </c>
      <c r="AG57" s="4"/>
      <c r="AH57" s="59">
        <f t="shared" si="29"/>
        <v>15</v>
      </c>
      <c r="AI57" s="60">
        <f t="shared" si="30"/>
        <v>6.666666666666667</v>
      </c>
      <c r="AK57" s="4"/>
      <c r="AM57" s="8">
        <f t="shared" si="43"/>
        <v>5</v>
      </c>
      <c r="AN57" s="15">
        <f t="shared" si="39"/>
        <v>5</v>
      </c>
      <c r="AO57" s="15">
        <f t="shared" si="40"/>
        <v>-15</v>
      </c>
      <c r="AP57" s="15">
        <f t="shared" si="41"/>
        <v>25</v>
      </c>
      <c r="AQ57" s="15">
        <f t="shared" si="42"/>
        <v>-25</v>
      </c>
      <c r="AR57" s="8">
        <f t="shared" si="38"/>
        <v>5</v>
      </c>
      <c r="AS57" s="8">
        <f t="shared" si="44"/>
        <v>-5</v>
      </c>
      <c r="AT57" s="75">
        <f t="shared" si="45"/>
        <v>0</v>
      </c>
      <c r="BP57" s="4"/>
      <c r="BQ57" s="15" t="str">
        <f t="shared" si="33"/>
        <v>BL6-11</v>
      </c>
      <c r="BR57" s="8">
        <f t="shared" si="34"/>
        <v>1</v>
      </c>
      <c r="BS57" s="8">
        <f t="shared" si="35"/>
        <v>1</v>
      </c>
      <c r="BT57">
        <f t="shared" si="37"/>
        <v>2</v>
      </c>
      <c r="BU57">
        <f t="shared" si="36"/>
        <v>8</v>
      </c>
      <c r="BV57" s="4"/>
      <c r="CA57" s="4"/>
    </row>
    <row r="58" spans="1:79">
      <c r="A58" t="s">
        <v>86</v>
      </c>
      <c r="B58" t="s">
        <v>550</v>
      </c>
      <c r="C58">
        <v>20</v>
      </c>
      <c r="D58">
        <v>15</v>
      </c>
      <c r="E58">
        <v>15</v>
      </c>
      <c r="F58">
        <v>5</v>
      </c>
      <c r="G58">
        <v>10</v>
      </c>
      <c r="H58">
        <v>10</v>
      </c>
      <c r="I58">
        <v>10</v>
      </c>
      <c r="J58">
        <v>5</v>
      </c>
      <c r="K58" s="75">
        <v>5</v>
      </c>
      <c r="AG58" s="4"/>
      <c r="AH58" s="59">
        <f t="shared" si="29"/>
        <v>16.666666666666668</v>
      </c>
      <c r="AI58" s="60">
        <f t="shared" si="30"/>
        <v>6.666666666666667</v>
      </c>
      <c r="AK58" s="4"/>
      <c r="AM58" s="8">
        <f t="shared" si="43"/>
        <v>-5</v>
      </c>
      <c r="AN58" s="15">
        <f t="shared" si="39"/>
        <v>0</v>
      </c>
      <c r="AO58" s="15">
        <f t="shared" si="40"/>
        <v>-10</v>
      </c>
      <c r="AP58" s="15">
        <f t="shared" si="41"/>
        <v>5</v>
      </c>
      <c r="AQ58" s="15">
        <f t="shared" si="42"/>
        <v>0</v>
      </c>
      <c r="AR58" s="8">
        <f t="shared" si="38"/>
        <v>0</v>
      </c>
      <c r="AS58" s="8">
        <f t="shared" si="44"/>
        <v>-5</v>
      </c>
      <c r="AT58" s="75">
        <f t="shared" si="45"/>
        <v>0</v>
      </c>
      <c r="BP58" s="4"/>
      <c r="BQ58" s="15" t="str">
        <f t="shared" si="33"/>
        <v>BL6-13</v>
      </c>
      <c r="BR58" s="8">
        <f t="shared" si="34"/>
        <v>0</v>
      </c>
      <c r="BS58" s="8">
        <f t="shared" si="35"/>
        <v>0</v>
      </c>
      <c r="BT58">
        <f t="shared" si="37"/>
        <v>0</v>
      </c>
      <c r="BU58">
        <f t="shared" si="36"/>
        <v>8</v>
      </c>
      <c r="BV58" s="4"/>
      <c r="CA58" s="4"/>
    </row>
    <row r="59" spans="1:79">
      <c r="A59" t="s">
        <v>87</v>
      </c>
      <c r="B59" t="s">
        <v>550</v>
      </c>
      <c r="C59" s="5">
        <v>5</v>
      </c>
      <c r="D59">
        <v>5</v>
      </c>
      <c r="E59">
        <v>5</v>
      </c>
      <c r="F59">
        <v>5</v>
      </c>
      <c r="G59">
        <v>10</v>
      </c>
      <c r="H59">
        <v>5</v>
      </c>
      <c r="I59">
        <v>5</v>
      </c>
      <c r="J59">
        <v>10</v>
      </c>
      <c r="K59" s="75">
        <v>10</v>
      </c>
      <c r="AG59" s="4"/>
      <c r="AH59" s="59">
        <f t="shared" si="29"/>
        <v>5</v>
      </c>
      <c r="AI59" s="60">
        <f t="shared" si="30"/>
        <v>8.3333333333333339</v>
      </c>
      <c r="AK59" s="4"/>
      <c r="AM59" s="8">
        <f t="shared" si="43"/>
        <v>0</v>
      </c>
      <c r="AN59" s="15">
        <f t="shared" si="39"/>
        <v>0</v>
      </c>
      <c r="AO59" s="15">
        <f t="shared" si="40"/>
        <v>0</v>
      </c>
      <c r="AP59" s="15">
        <f t="shared" si="41"/>
        <v>5</v>
      </c>
      <c r="AQ59" s="15">
        <f t="shared" si="42"/>
        <v>-5</v>
      </c>
      <c r="AR59" s="8">
        <f t="shared" si="38"/>
        <v>0</v>
      </c>
      <c r="AS59" s="8">
        <f t="shared" si="44"/>
        <v>5</v>
      </c>
      <c r="AT59" s="75">
        <f t="shared" si="45"/>
        <v>0</v>
      </c>
      <c r="BP59" s="4"/>
      <c r="BQ59" s="15" t="str">
        <f t="shared" si="33"/>
        <v>BL6-15</v>
      </c>
      <c r="BR59" s="8">
        <f t="shared" si="34"/>
        <v>0</v>
      </c>
      <c r="BS59" s="8">
        <f t="shared" si="35"/>
        <v>0</v>
      </c>
      <c r="BT59">
        <f t="shared" si="37"/>
        <v>0</v>
      </c>
      <c r="BU59">
        <f t="shared" si="36"/>
        <v>8</v>
      </c>
      <c r="BV59" s="4"/>
      <c r="CA59" s="4"/>
    </row>
    <row r="60" spans="1:79">
      <c r="A60" t="s">
        <v>88</v>
      </c>
      <c r="B60" t="s">
        <v>550</v>
      </c>
      <c r="C60" s="5">
        <v>5</v>
      </c>
      <c r="D60" s="5">
        <v>20</v>
      </c>
      <c r="E60" s="5">
        <v>10</v>
      </c>
      <c r="F60" s="5">
        <v>20</v>
      </c>
      <c r="G60" s="5">
        <v>5</v>
      </c>
      <c r="H60" s="5">
        <v>15</v>
      </c>
      <c r="I60" s="5">
        <v>5</v>
      </c>
      <c r="J60" s="5">
        <v>5</v>
      </c>
      <c r="K60" s="75">
        <v>10</v>
      </c>
      <c r="AG60" s="4"/>
      <c r="AH60" s="59">
        <f t="shared" si="29"/>
        <v>11.666666666666666</v>
      </c>
      <c r="AI60" s="60">
        <f t="shared" si="30"/>
        <v>6.666666666666667</v>
      </c>
      <c r="AK60" s="4"/>
      <c r="AM60" s="8">
        <f t="shared" si="43"/>
        <v>15</v>
      </c>
      <c r="AN60" s="15">
        <f t="shared" si="39"/>
        <v>-10</v>
      </c>
      <c r="AO60" s="15">
        <f t="shared" si="40"/>
        <v>10</v>
      </c>
      <c r="AP60" s="15">
        <f t="shared" si="41"/>
        <v>-15</v>
      </c>
      <c r="AQ60" s="15">
        <f t="shared" si="42"/>
        <v>10</v>
      </c>
      <c r="AR60" s="8">
        <f t="shared" si="38"/>
        <v>-10</v>
      </c>
      <c r="AS60" s="8">
        <f t="shared" si="44"/>
        <v>0</v>
      </c>
      <c r="AT60" s="75">
        <f t="shared" si="45"/>
        <v>5</v>
      </c>
      <c r="BP60" s="4"/>
      <c r="BQ60" s="15" t="str">
        <f t="shared" si="33"/>
        <v>BL6-16</v>
      </c>
      <c r="BR60" s="8">
        <f t="shared" si="34"/>
        <v>0</v>
      </c>
      <c r="BS60" s="8">
        <f t="shared" si="35"/>
        <v>0</v>
      </c>
      <c r="BT60">
        <f t="shared" si="37"/>
        <v>0</v>
      </c>
      <c r="BU60">
        <f t="shared" si="36"/>
        <v>8</v>
      </c>
      <c r="BV60" s="4"/>
      <c r="CA60" s="4"/>
    </row>
    <row r="61" spans="1:79">
      <c r="A61" t="s">
        <v>89</v>
      </c>
      <c r="B61" t="s">
        <v>550</v>
      </c>
      <c r="C61" s="5">
        <v>20</v>
      </c>
      <c r="D61" s="5">
        <v>10</v>
      </c>
      <c r="E61" s="5">
        <v>15</v>
      </c>
      <c r="F61" s="5">
        <v>5</v>
      </c>
      <c r="G61" s="5">
        <v>10</v>
      </c>
      <c r="H61" s="5">
        <v>5</v>
      </c>
      <c r="I61" s="5">
        <v>15</v>
      </c>
      <c r="J61" s="5">
        <v>5</v>
      </c>
      <c r="K61" s="75">
        <v>5</v>
      </c>
      <c r="AG61" s="4"/>
      <c r="AH61" s="59">
        <f t="shared" si="29"/>
        <v>15</v>
      </c>
      <c r="AI61" s="60">
        <f t="shared" si="30"/>
        <v>8.3333333333333339</v>
      </c>
      <c r="AK61" s="4"/>
      <c r="AM61" s="8">
        <f t="shared" si="43"/>
        <v>-10</v>
      </c>
      <c r="AN61" s="15">
        <f t="shared" si="39"/>
        <v>5</v>
      </c>
      <c r="AO61" s="15">
        <f t="shared" si="40"/>
        <v>-10</v>
      </c>
      <c r="AP61" s="15">
        <f t="shared" si="41"/>
        <v>5</v>
      </c>
      <c r="AQ61" s="15">
        <f t="shared" si="42"/>
        <v>-5</v>
      </c>
      <c r="AR61" s="8">
        <f t="shared" si="38"/>
        <v>10</v>
      </c>
      <c r="AS61" s="8">
        <f t="shared" si="44"/>
        <v>-10</v>
      </c>
      <c r="AT61" s="75">
        <f t="shared" si="45"/>
        <v>0</v>
      </c>
      <c r="BP61" s="4"/>
      <c r="BQ61" s="15" t="str">
        <f t="shared" si="33"/>
        <v>BL6-17</v>
      </c>
      <c r="BR61" s="8">
        <f t="shared" si="34"/>
        <v>0</v>
      </c>
      <c r="BS61" s="8">
        <f t="shared" si="35"/>
        <v>0</v>
      </c>
      <c r="BT61">
        <f t="shared" si="37"/>
        <v>0</v>
      </c>
      <c r="BU61">
        <f t="shared" si="36"/>
        <v>8</v>
      </c>
      <c r="BV61" s="4"/>
      <c r="CA61" s="4"/>
    </row>
    <row r="62" spans="1:79">
      <c r="A62" t="s">
        <v>90</v>
      </c>
      <c r="B62" t="s">
        <v>550</v>
      </c>
      <c r="C62" s="5">
        <v>5</v>
      </c>
      <c r="D62" s="5">
        <v>10</v>
      </c>
      <c r="E62" s="5">
        <v>5</v>
      </c>
      <c r="F62" s="5">
        <v>5</v>
      </c>
      <c r="G62" s="5">
        <v>5</v>
      </c>
      <c r="H62" s="5">
        <v>5</v>
      </c>
      <c r="I62" s="5">
        <v>10</v>
      </c>
      <c r="J62" s="5">
        <v>15</v>
      </c>
      <c r="K62" s="75">
        <v>5</v>
      </c>
      <c r="AG62" s="4"/>
      <c r="AH62" s="59">
        <f t="shared" si="29"/>
        <v>6.666666666666667</v>
      </c>
      <c r="AI62" s="60">
        <f t="shared" si="30"/>
        <v>10</v>
      </c>
      <c r="AK62" s="4"/>
      <c r="AM62" s="8">
        <f t="shared" si="43"/>
        <v>5</v>
      </c>
      <c r="AN62" s="15">
        <f t="shared" si="39"/>
        <v>-5</v>
      </c>
      <c r="AO62" s="15">
        <f t="shared" si="40"/>
        <v>0</v>
      </c>
      <c r="AP62" s="15">
        <f t="shared" si="41"/>
        <v>0</v>
      </c>
      <c r="AQ62" s="15">
        <f t="shared" si="42"/>
        <v>0</v>
      </c>
      <c r="AR62" s="8">
        <f t="shared" si="38"/>
        <v>5</v>
      </c>
      <c r="AS62" s="8">
        <f t="shared" si="44"/>
        <v>5</v>
      </c>
      <c r="AT62" s="75">
        <f t="shared" si="45"/>
        <v>-10</v>
      </c>
      <c r="BP62" s="4"/>
      <c r="BQ62" s="15" t="str">
        <f t="shared" si="33"/>
        <v>BL6-19</v>
      </c>
      <c r="BR62" s="8">
        <f t="shared" si="34"/>
        <v>0</v>
      </c>
      <c r="BS62" s="8">
        <f t="shared" si="35"/>
        <v>0</v>
      </c>
      <c r="BT62">
        <f t="shared" si="37"/>
        <v>0</v>
      </c>
      <c r="BU62" s="8">
        <f t="shared" si="36"/>
        <v>8</v>
      </c>
      <c r="BV62" s="4"/>
      <c r="CA62" s="4"/>
    </row>
    <row r="63" spans="1:79">
      <c r="A63" t="s">
        <v>91</v>
      </c>
      <c r="B63" t="s">
        <v>550</v>
      </c>
      <c r="C63" s="5">
        <v>5</v>
      </c>
      <c r="D63" s="5">
        <v>5</v>
      </c>
      <c r="E63" s="5">
        <v>10</v>
      </c>
      <c r="F63" s="5">
        <v>5</v>
      </c>
      <c r="G63" s="5">
        <v>5</v>
      </c>
      <c r="H63" s="5">
        <v>10</v>
      </c>
      <c r="I63" s="5">
        <v>10</v>
      </c>
      <c r="J63" s="5">
        <v>5</v>
      </c>
      <c r="K63" s="75">
        <v>15</v>
      </c>
      <c r="AG63" s="4"/>
      <c r="AH63" s="59">
        <f t="shared" si="29"/>
        <v>6.666666666666667</v>
      </c>
      <c r="AI63" s="60">
        <f t="shared" si="30"/>
        <v>10</v>
      </c>
      <c r="AK63" s="4"/>
      <c r="AM63" s="8">
        <f t="shared" si="43"/>
        <v>0</v>
      </c>
      <c r="AN63" s="15">
        <f t="shared" si="39"/>
        <v>5</v>
      </c>
      <c r="AO63" s="15">
        <f t="shared" si="40"/>
        <v>-5</v>
      </c>
      <c r="AP63" s="15">
        <f t="shared" si="41"/>
        <v>0</v>
      </c>
      <c r="AQ63" s="15">
        <f t="shared" si="42"/>
        <v>5</v>
      </c>
      <c r="AR63" s="8">
        <f t="shared" si="38"/>
        <v>0</v>
      </c>
      <c r="AS63" s="8">
        <f t="shared" si="44"/>
        <v>-5</v>
      </c>
      <c r="AT63" s="75">
        <f t="shared" si="45"/>
        <v>10</v>
      </c>
      <c r="BP63" s="4"/>
      <c r="BQ63" s="15" t="str">
        <f t="shared" si="33"/>
        <v>BL6-20</v>
      </c>
      <c r="BR63" s="8">
        <f t="shared" si="34"/>
        <v>0</v>
      </c>
      <c r="BS63" s="8">
        <f t="shared" si="35"/>
        <v>0</v>
      </c>
      <c r="BT63">
        <f t="shared" si="37"/>
        <v>0</v>
      </c>
      <c r="BU63" s="8">
        <f t="shared" si="36"/>
        <v>8</v>
      </c>
      <c r="BV63" s="4"/>
      <c r="CA63" s="4"/>
    </row>
    <row r="64" spans="1:79">
      <c r="A64" t="s">
        <v>92</v>
      </c>
      <c r="B64" t="s">
        <v>550</v>
      </c>
      <c r="C64" s="5">
        <v>5</v>
      </c>
      <c r="D64" s="5">
        <v>5</v>
      </c>
      <c r="E64" s="5">
        <v>10</v>
      </c>
      <c r="F64" s="5">
        <v>5</v>
      </c>
      <c r="G64" s="5">
        <v>5</v>
      </c>
      <c r="H64" s="5">
        <v>5</v>
      </c>
      <c r="I64" s="5">
        <v>5</v>
      </c>
      <c r="J64" s="5">
        <v>10</v>
      </c>
      <c r="K64" s="79">
        <v>20</v>
      </c>
      <c r="AG64" s="4"/>
      <c r="AH64" s="59">
        <f t="shared" si="29"/>
        <v>6.666666666666667</v>
      </c>
      <c r="AI64" s="60">
        <f t="shared" si="30"/>
        <v>11.666666666666666</v>
      </c>
      <c r="AK64" s="4"/>
      <c r="AM64" s="8">
        <f t="shared" si="43"/>
        <v>0</v>
      </c>
      <c r="AN64" s="15">
        <f t="shared" si="39"/>
        <v>5</v>
      </c>
      <c r="AO64" s="15">
        <f t="shared" si="40"/>
        <v>-5</v>
      </c>
      <c r="AP64" s="15">
        <f t="shared" si="41"/>
        <v>0</v>
      </c>
      <c r="AQ64" s="15">
        <f t="shared" si="42"/>
        <v>0</v>
      </c>
      <c r="AR64" s="8">
        <f t="shared" si="38"/>
        <v>0</v>
      </c>
      <c r="AS64" s="8">
        <f t="shared" si="44"/>
        <v>5</v>
      </c>
      <c r="AT64" s="75">
        <f t="shared" si="45"/>
        <v>10</v>
      </c>
      <c r="BP64" s="4"/>
      <c r="BQ64" s="15" t="str">
        <f t="shared" si="33"/>
        <v>BL6-22</v>
      </c>
      <c r="BR64" s="8">
        <f t="shared" si="34"/>
        <v>0</v>
      </c>
      <c r="BS64" s="8">
        <f t="shared" si="35"/>
        <v>0</v>
      </c>
      <c r="BT64">
        <f t="shared" si="37"/>
        <v>0</v>
      </c>
      <c r="BU64" s="8">
        <f t="shared" si="36"/>
        <v>8</v>
      </c>
      <c r="BV64" s="4"/>
      <c r="CA64" s="4"/>
    </row>
    <row r="65" spans="1:79">
      <c r="A65" t="s">
        <v>93</v>
      </c>
      <c r="B65" t="s">
        <v>550</v>
      </c>
      <c r="K65" s="75"/>
      <c r="P65">
        <v>20</v>
      </c>
      <c r="Q65">
        <v>25</v>
      </c>
      <c r="R65">
        <v>5</v>
      </c>
      <c r="S65">
        <v>10</v>
      </c>
      <c r="T65">
        <v>5</v>
      </c>
      <c r="U65">
        <v>10</v>
      </c>
      <c r="AG65" s="4"/>
      <c r="AJ65" s="2">
        <f t="shared" ref="AJ65:AJ72" si="46">AVERAGE(P65:U65)</f>
        <v>12.5</v>
      </c>
      <c r="AK65" s="4"/>
      <c r="AO65" s="15"/>
      <c r="AT65" s="75"/>
      <c r="AZ65" s="8">
        <f t="shared" ref="AZ65:BD72" si="47">Q65-P65</f>
        <v>5</v>
      </c>
      <c r="BA65" s="8">
        <f t="shared" si="47"/>
        <v>-20</v>
      </c>
      <c r="BB65" s="8">
        <f t="shared" si="47"/>
        <v>5</v>
      </c>
      <c r="BC65" s="8">
        <f t="shared" si="47"/>
        <v>-5</v>
      </c>
      <c r="BD65" s="8">
        <f t="shared" si="47"/>
        <v>5</v>
      </c>
      <c r="BP65" s="4"/>
      <c r="BV65" s="4"/>
      <c r="CA65" s="4"/>
    </row>
    <row r="66" spans="1:79">
      <c r="A66" t="s">
        <v>94</v>
      </c>
      <c r="B66" t="s">
        <v>550</v>
      </c>
      <c r="K66" s="75"/>
      <c r="P66">
        <v>20</v>
      </c>
      <c r="Q66">
        <v>5</v>
      </c>
      <c r="R66">
        <v>5</v>
      </c>
      <c r="S66">
        <v>25</v>
      </c>
      <c r="T66">
        <v>10</v>
      </c>
      <c r="U66">
        <v>5</v>
      </c>
      <c r="AG66" s="4"/>
      <c r="AJ66" s="2">
        <f t="shared" si="46"/>
        <v>11.666666666666666</v>
      </c>
      <c r="AK66" s="4"/>
      <c r="AT66" s="75"/>
      <c r="AZ66" s="8">
        <f t="shared" si="47"/>
        <v>-15</v>
      </c>
      <c r="BA66" s="8">
        <f t="shared" si="47"/>
        <v>0</v>
      </c>
      <c r="BB66" s="8">
        <f t="shared" si="47"/>
        <v>20</v>
      </c>
      <c r="BC66" s="8">
        <f t="shared" si="47"/>
        <v>-15</v>
      </c>
      <c r="BD66" s="8">
        <f t="shared" si="47"/>
        <v>-5</v>
      </c>
      <c r="BP66" s="4"/>
      <c r="BV66" s="4"/>
      <c r="CA66" s="4"/>
    </row>
    <row r="67" spans="1:79">
      <c r="A67" t="s">
        <v>95</v>
      </c>
      <c r="B67" t="s">
        <v>550</v>
      </c>
      <c r="K67" s="75"/>
      <c r="P67">
        <v>10</v>
      </c>
      <c r="Q67">
        <v>5</v>
      </c>
      <c r="R67">
        <v>15</v>
      </c>
      <c r="S67">
        <v>5</v>
      </c>
      <c r="T67">
        <v>10</v>
      </c>
      <c r="U67">
        <v>15</v>
      </c>
      <c r="AG67" s="4"/>
      <c r="AJ67" s="2">
        <f t="shared" si="46"/>
        <v>10</v>
      </c>
      <c r="AK67" s="4"/>
      <c r="AT67" s="75"/>
      <c r="AZ67" s="8">
        <f t="shared" si="47"/>
        <v>-5</v>
      </c>
      <c r="BA67" s="8">
        <f t="shared" si="47"/>
        <v>10</v>
      </c>
      <c r="BB67" s="8">
        <f t="shared" si="47"/>
        <v>-10</v>
      </c>
      <c r="BC67" s="8">
        <f t="shared" si="47"/>
        <v>5</v>
      </c>
      <c r="BD67" s="8">
        <f t="shared" si="47"/>
        <v>5</v>
      </c>
      <c r="BP67" s="4"/>
      <c r="BV67" s="4"/>
      <c r="CA67" s="4"/>
    </row>
    <row r="68" spans="1:79">
      <c r="A68" t="s">
        <v>96</v>
      </c>
      <c r="B68" t="s">
        <v>550</v>
      </c>
      <c r="K68" s="75"/>
      <c r="P68">
        <v>15</v>
      </c>
      <c r="Q68">
        <v>25</v>
      </c>
      <c r="R68">
        <v>25</v>
      </c>
      <c r="S68">
        <v>15</v>
      </c>
      <c r="T68">
        <v>15</v>
      </c>
      <c r="U68">
        <v>15</v>
      </c>
      <c r="AG68" s="4"/>
      <c r="AJ68" s="2">
        <f t="shared" si="46"/>
        <v>18.333333333333332</v>
      </c>
      <c r="AK68" s="4"/>
      <c r="AT68" s="75"/>
      <c r="AZ68" s="8">
        <f t="shared" si="47"/>
        <v>10</v>
      </c>
      <c r="BA68" s="8">
        <f t="shared" si="47"/>
        <v>0</v>
      </c>
      <c r="BB68" s="8">
        <f t="shared" si="47"/>
        <v>-10</v>
      </c>
      <c r="BC68" s="8">
        <f t="shared" si="47"/>
        <v>0</v>
      </c>
      <c r="BD68" s="8">
        <f t="shared" si="47"/>
        <v>0</v>
      </c>
      <c r="BP68" s="4"/>
      <c r="BV68" s="4"/>
      <c r="CA68" s="4"/>
    </row>
    <row r="69" spans="1:79">
      <c r="A69" t="s">
        <v>97</v>
      </c>
      <c r="B69" t="s">
        <v>550</v>
      </c>
      <c r="K69" s="75"/>
      <c r="P69">
        <v>10</v>
      </c>
      <c r="Q69">
        <v>15</v>
      </c>
      <c r="R69">
        <v>10</v>
      </c>
      <c r="S69">
        <v>10</v>
      </c>
      <c r="T69">
        <v>10</v>
      </c>
      <c r="U69">
        <v>15</v>
      </c>
      <c r="AG69" s="4"/>
      <c r="AJ69" s="2">
        <f t="shared" si="46"/>
        <v>11.666666666666666</v>
      </c>
      <c r="AK69" s="4"/>
      <c r="AT69" s="75"/>
      <c r="AZ69" s="8">
        <f t="shared" si="47"/>
        <v>5</v>
      </c>
      <c r="BA69" s="8">
        <f t="shared" si="47"/>
        <v>-5</v>
      </c>
      <c r="BB69" s="8">
        <f t="shared" si="47"/>
        <v>0</v>
      </c>
      <c r="BC69" s="8">
        <f t="shared" si="47"/>
        <v>0</v>
      </c>
      <c r="BD69" s="8">
        <f t="shared" si="47"/>
        <v>5</v>
      </c>
      <c r="BP69" s="4"/>
      <c r="BV69" s="4"/>
      <c r="CA69" s="4"/>
    </row>
    <row r="70" spans="1:79">
      <c r="A70" t="s">
        <v>98</v>
      </c>
      <c r="B70" t="s">
        <v>550</v>
      </c>
      <c r="K70" s="75"/>
      <c r="P70">
        <v>15</v>
      </c>
      <c r="Q70">
        <v>5</v>
      </c>
      <c r="R70">
        <v>5</v>
      </c>
      <c r="S70">
        <v>15</v>
      </c>
      <c r="T70">
        <v>5</v>
      </c>
      <c r="U70">
        <v>10</v>
      </c>
      <c r="AG70" s="4"/>
      <c r="AJ70" s="2">
        <f t="shared" si="46"/>
        <v>9.1666666666666661</v>
      </c>
      <c r="AK70" s="4"/>
      <c r="AT70" s="75"/>
      <c r="AZ70" s="8">
        <f t="shared" si="47"/>
        <v>-10</v>
      </c>
      <c r="BA70" s="8">
        <f t="shared" si="47"/>
        <v>0</v>
      </c>
      <c r="BB70" s="8">
        <f t="shared" si="47"/>
        <v>10</v>
      </c>
      <c r="BC70" s="8">
        <f t="shared" si="47"/>
        <v>-10</v>
      </c>
      <c r="BD70" s="8">
        <f t="shared" si="47"/>
        <v>5</v>
      </c>
      <c r="BP70" s="4"/>
      <c r="BV70" s="4"/>
      <c r="CA70" s="4"/>
    </row>
    <row r="71" spans="1:79">
      <c r="A71" t="s">
        <v>99</v>
      </c>
      <c r="B71" t="s">
        <v>550</v>
      </c>
      <c r="K71" s="75"/>
      <c r="P71">
        <v>15</v>
      </c>
      <c r="Q71">
        <v>5</v>
      </c>
      <c r="R71">
        <v>5</v>
      </c>
      <c r="S71">
        <v>10</v>
      </c>
      <c r="T71">
        <v>5</v>
      </c>
      <c r="U71">
        <v>10</v>
      </c>
      <c r="AG71" s="4"/>
      <c r="AJ71" s="2">
        <f t="shared" si="46"/>
        <v>8.3333333333333339</v>
      </c>
      <c r="AK71" s="4"/>
      <c r="AT71" s="75"/>
      <c r="AZ71" s="8">
        <f t="shared" si="47"/>
        <v>-10</v>
      </c>
      <c r="BA71" s="8">
        <f t="shared" si="47"/>
        <v>0</v>
      </c>
      <c r="BB71" s="8">
        <f t="shared" si="47"/>
        <v>5</v>
      </c>
      <c r="BC71" s="8">
        <f t="shared" si="47"/>
        <v>-5</v>
      </c>
      <c r="BD71" s="8">
        <f t="shared" si="47"/>
        <v>5</v>
      </c>
      <c r="BP71" s="4"/>
      <c r="BV71" s="4"/>
      <c r="CA71" s="4"/>
    </row>
    <row r="72" spans="1:79">
      <c r="A72" t="s">
        <v>100</v>
      </c>
      <c r="B72" t="s">
        <v>550</v>
      </c>
      <c r="K72" s="75"/>
      <c r="P72">
        <v>20</v>
      </c>
      <c r="Q72">
        <v>15</v>
      </c>
      <c r="R72">
        <v>5</v>
      </c>
      <c r="S72">
        <v>10</v>
      </c>
      <c r="T72">
        <v>10</v>
      </c>
      <c r="U72">
        <v>20</v>
      </c>
      <c r="AG72" s="4"/>
      <c r="AJ72" s="2">
        <f t="shared" si="46"/>
        <v>13.333333333333334</v>
      </c>
      <c r="AK72" s="4"/>
      <c r="AT72" s="75"/>
      <c r="AZ72" s="8">
        <f t="shared" si="47"/>
        <v>-5</v>
      </c>
      <c r="BA72" s="8">
        <f t="shared" si="47"/>
        <v>-10</v>
      </c>
      <c r="BB72" s="8">
        <f t="shared" si="47"/>
        <v>5</v>
      </c>
      <c r="BC72" s="8">
        <f t="shared" si="47"/>
        <v>0</v>
      </c>
      <c r="BD72" s="8">
        <f t="shared" si="47"/>
        <v>10</v>
      </c>
      <c r="BP72" s="4"/>
      <c r="BV72" s="4"/>
      <c r="CA72" s="4"/>
    </row>
    <row r="73" spans="1:79">
      <c r="A73" s="1"/>
      <c r="B73" s="1"/>
      <c r="C73" s="1"/>
      <c r="D73" s="6"/>
      <c r="E73" s="6"/>
      <c r="F73" s="6"/>
      <c r="G73" s="6"/>
      <c r="H73" s="6"/>
      <c r="I73" s="6"/>
      <c r="J73" s="6"/>
      <c r="K73" s="80"/>
      <c r="L73" s="6"/>
      <c r="M73" s="6"/>
      <c r="N73" s="6"/>
      <c r="O73" s="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4"/>
      <c r="AH73" s="62"/>
      <c r="AI73" s="62"/>
      <c r="AJ73" s="1"/>
      <c r="AK73" s="4"/>
      <c r="AL73" s="1"/>
      <c r="AM73" s="1"/>
      <c r="AN73" s="1"/>
      <c r="AO73" s="1"/>
      <c r="AP73" s="1"/>
      <c r="AQ73" s="1"/>
      <c r="AR73" s="1"/>
      <c r="AS73" s="1"/>
      <c r="AT73" s="76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4"/>
      <c r="BQ73" s="6"/>
      <c r="BR73" s="1"/>
      <c r="BS73" s="1"/>
      <c r="BT73" s="1"/>
      <c r="BU73" s="1"/>
      <c r="BV73" s="4"/>
      <c r="CA73" s="4"/>
    </row>
    <row r="74" spans="1:79">
      <c r="B74" s="3" t="s">
        <v>45</v>
      </c>
      <c r="C74" s="31">
        <f t="shared" ref="C74:U74" si="48">AVERAGE(C45:C73)</f>
        <v>11.388888888888889</v>
      </c>
      <c r="D74" s="31">
        <f t="shared" si="48"/>
        <v>12.25</v>
      </c>
      <c r="E74" s="31">
        <f t="shared" si="48"/>
        <v>13.5</v>
      </c>
      <c r="F74" s="31">
        <f t="shared" si="48"/>
        <v>9.75</v>
      </c>
      <c r="G74" s="31">
        <f t="shared" si="48"/>
        <v>9.75</v>
      </c>
      <c r="H74" s="31">
        <f t="shared" si="48"/>
        <v>8.75</v>
      </c>
      <c r="I74" s="31">
        <f t="shared" si="48"/>
        <v>9.1666666666666661</v>
      </c>
      <c r="J74" s="31">
        <f t="shared" si="48"/>
        <v>8.5294117647058822</v>
      </c>
      <c r="K74" s="31">
        <f t="shared" si="48"/>
        <v>9.7058823529411757</v>
      </c>
      <c r="L74" s="31">
        <f t="shared" si="48"/>
        <v>10</v>
      </c>
      <c r="M74" s="31">
        <f t="shared" si="48"/>
        <v>12.5</v>
      </c>
      <c r="N74" s="31">
        <f t="shared" si="48"/>
        <v>7.5</v>
      </c>
      <c r="O74" s="31">
        <f t="shared" si="48"/>
        <v>22.5</v>
      </c>
      <c r="P74" s="31">
        <f t="shared" si="48"/>
        <v>14</v>
      </c>
      <c r="Q74" s="31">
        <f t="shared" si="48"/>
        <v>12.5</v>
      </c>
      <c r="R74" s="31">
        <f t="shared" si="48"/>
        <v>12.5</v>
      </c>
      <c r="S74" s="31">
        <f t="shared" si="48"/>
        <v>14.5</v>
      </c>
      <c r="T74" s="31">
        <f t="shared" si="48"/>
        <v>8.75</v>
      </c>
      <c r="U74" s="31">
        <f t="shared" si="48"/>
        <v>12.5</v>
      </c>
      <c r="AG74" s="4"/>
      <c r="AH74" s="65">
        <f>AVERAGE(AH45:AH73)</f>
        <v>12.749999999999998</v>
      </c>
      <c r="AI74" s="65">
        <f>AVERAGE(AI45:AI73)</f>
        <v>9.0833333333333321</v>
      </c>
      <c r="AJ74" s="65">
        <f>AVERAGE(AJ45:AJ73)</f>
        <v>12.875</v>
      </c>
      <c r="AK74" s="4"/>
      <c r="AL74" s="3"/>
      <c r="BP74" s="4"/>
      <c r="BQ74" s="10" t="s">
        <v>425</v>
      </c>
      <c r="BR74">
        <f t="shared" ref="BR74" si="49">SUM(BR45:BR73)</f>
        <v>2</v>
      </c>
      <c r="BS74">
        <f t="shared" ref="BS74" si="50">SUM(BS45:BS73)</f>
        <v>1</v>
      </c>
      <c r="BT74">
        <f t="shared" ref="BT74" si="51">SUM(BT45:BT73)</f>
        <v>3</v>
      </c>
      <c r="BU74">
        <f>SUM(BU45:BU73)</f>
        <v>150</v>
      </c>
      <c r="BV74" s="4"/>
      <c r="CA74" s="4"/>
    </row>
    <row r="75" spans="1:79">
      <c r="A75" s="2"/>
      <c r="B75" s="3" t="s">
        <v>46</v>
      </c>
      <c r="C75" s="31">
        <f t="shared" ref="C75:U75" si="52">_xlfn.STDEV.S(C45:C73)</f>
        <v>5.6374680266617911</v>
      </c>
      <c r="D75" s="31">
        <f t="shared" si="52"/>
        <v>6.9726910911520799</v>
      </c>
      <c r="E75" s="31">
        <f t="shared" si="52"/>
        <v>7.4515982037059461</v>
      </c>
      <c r="F75" s="31">
        <f t="shared" si="52"/>
        <v>6.584471365105534</v>
      </c>
      <c r="G75" s="31">
        <f t="shared" si="52"/>
        <v>5.9548741645638046</v>
      </c>
      <c r="H75" s="31">
        <f t="shared" si="52"/>
        <v>5.3496187763831902</v>
      </c>
      <c r="I75" s="31">
        <f t="shared" si="52"/>
        <v>3.9295262399668789</v>
      </c>
      <c r="J75" s="31">
        <f t="shared" si="52"/>
        <v>4.9259218307188899</v>
      </c>
      <c r="K75" s="31">
        <f t="shared" si="52"/>
        <v>4.831727251749018</v>
      </c>
      <c r="L75" s="31">
        <f t="shared" si="52"/>
        <v>7.0710678118654755</v>
      </c>
      <c r="M75" s="31">
        <f t="shared" si="52"/>
        <v>3.5355339059327378</v>
      </c>
      <c r="N75" s="31">
        <f t="shared" si="52"/>
        <v>3.5355339059327378</v>
      </c>
      <c r="O75" s="31">
        <f t="shared" si="52"/>
        <v>3.5355339059327378</v>
      </c>
      <c r="P75" s="31">
        <f t="shared" si="52"/>
        <v>5.1639777949432224</v>
      </c>
      <c r="Q75" s="31">
        <f t="shared" si="52"/>
        <v>7.9056941504209481</v>
      </c>
      <c r="R75" s="31">
        <f t="shared" si="52"/>
        <v>10.34139470499238</v>
      </c>
      <c r="S75" s="31">
        <f t="shared" si="52"/>
        <v>8.9597867038104084</v>
      </c>
      <c r="T75" s="31">
        <f t="shared" si="52"/>
        <v>3.5355339059327378</v>
      </c>
      <c r="U75" s="31">
        <f t="shared" si="52"/>
        <v>4.6291004988627575</v>
      </c>
      <c r="AG75" s="4"/>
      <c r="AH75" s="31">
        <f>_xlfn.STDEV.S(AH45:AH73)</f>
        <v>5.4952132279878532</v>
      </c>
      <c r="AI75" s="31">
        <f>_xlfn.STDEV.S(AI45:AI73)</f>
        <v>2.9850994478325652</v>
      </c>
      <c r="AJ75" s="31">
        <f>_xlfn.STDEV.S(AJ45:AJ73)</f>
        <v>4.3587661777838704</v>
      </c>
      <c r="AK75" s="4"/>
      <c r="AL75" s="10"/>
      <c r="BP75" s="4"/>
      <c r="BV75" s="4"/>
      <c r="CA75" s="4"/>
    </row>
    <row r="76" spans="1:79">
      <c r="B76" s="3" t="s">
        <v>47</v>
      </c>
      <c r="C76" s="5">
        <f t="shared" ref="C76:U76" si="53">COUNT(C45:C73)</f>
        <v>18</v>
      </c>
      <c r="D76" s="5">
        <f t="shared" si="53"/>
        <v>20</v>
      </c>
      <c r="E76" s="5">
        <f t="shared" si="53"/>
        <v>20</v>
      </c>
      <c r="F76" s="5">
        <f t="shared" si="53"/>
        <v>20</v>
      </c>
      <c r="G76" s="5">
        <f t="shared" si="53"/>
        <v>20</v>
      </c>
      <c r="H76" s="5">
        <f t="shared" si="53"/>
        <v>20</v>
      </c>
      <c r="I76" s="5">
        <f t="shared" si="53"/>
        <v>18</v>
      </c>
      <c r="J76" s="5">
        <f t="shared" si="53"/>
        <v>17</v>
      </c>
      <c r="K76" s="5">
        <f t="shared" si="53"/>
        <v>17</v>
      </c>
      <c r="L76" s="5">
        <f t="shared" si="53"/>
        <v>2</v>
      </c>
      <c r="M76" s="5">
        <f t="shared" si="53"/>
        <v>2</v>
      </c>
      <c r="N76" s="5">
        <f t="shared" si="53"/>
        <v>2</v>
      </c>
      <c r="O76" s="5">
        <f t="shared" si="53"/>
        <v>2</v>
      </c>
      <c r="P76" s="5">
        <f t="shared" si="53"/>
        <v>10</v>
      </c>
      <c r="Q76" s="5">
        <f t="shared" si="53"/>
        <v>10</v>
      </c>
      <c r="R76" s="5">
        <f t="shared" si="53"/>
        <v>10</v>
      </c>
      <c r="S76" s="5">
        <f t="shared" si="53"/>
        <v>10</v>
      </c>
      <c r="T76" s="5">
        <f t="shared" si="53"/>
        <v>8</v>
      </c>
      <c r="U76" s="5">
        <f t="shared" si="53"/>
        <v>8</v>
      </c>
      <c r="AG76" s="4"/>
      <c r="AH76" s="5">
        <f>COUNT(AH45:AH73)</f>
        <v>20</v>
      </c>
      <c r="AI76" s="5">
        <f>COUNT(AI45:AI73)</f>
        <v>20</v>
      </c>
      <c r="AJ76" s="5">
        <f>COUNT(AJ45:AJ73)</f>
        <v>10</v>
      </c>
      <c r="AK76" s="4"/>
      <c r="AL76" s="3"/>
      <c r="BP76" s="4"/>
      <c r="BR76" s="99" t="s">
        <v>182</v>
      </c>
      <c r="BS76" s="10" t="s">
        <v>71</v>
      </c>
      <c r="BT76" s="98" t="s">
        <v>180</v>
      </c>
      <c r="BU76" s="83"/>
      <c r="BV76" s="4"/>
      <c r="CA76" s="4"/>
    </row>
    <row r="77" spans="1:79">
      <c r="AG77" s="4"/>
      <c r="AK77" s="4"/>
      <c r="AL77" s="3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P77" s="4"/>
      <c r="BQ77" s="3" t="str">
        <f>CONCATENATE(BQ43, " WT")</f>
        <v>8kHz WT</v>
      </c>
      <c r="BR77" s="82">
        <f>COUNTIF(BT45:BT73,"&gt;0")</f>
        <v>2</v>
      </c>
      <c r="BS77" s="82">
        <f>COUNT(BT45:BT73)-BR77</f>
        <v>18</v>
      </c>
      <c r="BT77" s="83" t="s">
        <v>181</v>
      </c>
      <c r="BU77" s="153"/>
      <c r="BV77" s="4"/>
      <c r="CA77" s="4"/>
    </row>
    <row r="78" spans="1:79">
      <c r="B78" s="67" t="s">
        <v>104</v>
      </c>
      <c r="C78" s="86">
        <f>MEDIAN(C45:C73)</f>
        <v>10</v>
      </c>
      <c r="D78" s="86">
        <f t="shared" ref="D78:U78" si="54">MEDIAN(D45:D73)</f>
        <v>10</v>
      </c>
      <c r="E78" s="86">
        <f t="shared" si="54"/>
        <v>12.5</v>
      </c>
      <c r="F78" s="86">
        <f t="shared" si="54"/>
        <v>5</v>
      </c>
      <c r="G78" s="86">
        <f t="shared" si="54"/>
        <v>10</v>
      </c>
      <c r="H78" s="86">
        <f t="shared" si="54"/>
        <v>5</v>
      </c>
      <c r="I78" s="86">
        <f t="shared" si="54"/>
        <v>10</v>
      </c>
      <c r="J78" s="86">
        <f t="shared" si="54"/>
        <v>5</v>
      </c>
      <c r="K78" s="86">
        <f t="shared" si="54"/>
        <v>10</v>
      </c>
      <c r="L78" s="86">
        <f t="shared" si="54"/>
        <v>10</v>
      </c>
      <c r="M78" s="86">
        <f t="shared" si="54"/>
        <v>12.5</v>
      </c>
      <c r="N78" s="86">
        <f t="shared" si="54"/>
        <v>7.5</v>
      </c>
      <c r="O78" s="86">
        <f t="shared" si="54"/>
        <v>22.5</v>
      </c>
      <c r="P78" s="86">
        <f t="shared" si="54"/>
        <v>15</v>
      </c>
      <c r="Q78" s="86">
        <f t="shared" si="54"/>
        <v>12.5</v>
      </c>
      <c r="R78" s="86">
        <f t="shared" si="54"/>
        <v>7.5</v>
      </c>
      <c r="S78" s="86">
        <f t="shared" si="54"/>
        <v>10</v>
      </c>
      <c r="T78" s="86">
        <f t="shared" si="54"/>
        <v>10</v>
      </c>
      <c r="U78" s="86">
        <f t="shared" si="54"/>
        <v>12.5</v>
      </c>
      <c r="AG78" s="4"/>
      <c r="AH78" s="86">
        <f t="shared" ref="AH78:AJ78" si="55">MEDIAN(AH45:AH73)</f>
        <v>12.5</v>
      </c>
      <c r="AI78" s="86">
        <f t="shared" si="55"/>
        <v>8.3333333333333339</v>
      </c>
      <c r="AJ78" s="86">
        <f t="shared" si="55"/>
        <v>11.666666666666666</v>
      </c>
      <c r="AK78" s="4"/>
      <c r="AL78" s="10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P78" s="4"/>
      <c r="BU78" s="154"/>
      <c r="BV78" s="4"/>
      <c r="CA78" s="4"/>
    </row>
    <row r="79" spans="1:79">
      <c r="B79" s="19" t="s">
        <v>132</v>
      </c>
      <c r="C79" s="86">
        <f>_xlfn.QUARTILE.INC(C45:C73,1)</f>
        <v>6.25</v>
      </c>
      <c r="D79" s="86">
        <f t="shared" ref="D79:U79" si="56">_xlfn.QUARTILE.INC(D45:D73,1)</f>
        <v>5</v>
      </c>
      <c r="E79" s="86">
        <f t="shared" si="56"/>
        <v>8.75</v>
      </c>
      <c r="F79" s="86">
        <f t="shared" si="56"/>
        <v>5</v>
      </c>
      <c r="G79" s="86">
        <f t="shared" si="56"/>
        <v>5</v>
      </c>
      <c r="H79" s="86">
        <f t="shared" si="56"/>
        <v>5</v>
      </c>
      <c r="I79" s="86">
        <f t="shared" si="56"/>
        <v>5</v>
      </c>
      <c r="J79" s="86">
        <f t="shared" si="56"/>
        <v>5</v>
      </c>
      <c r="K79" s="86">
        <f t="shared" si="56"/>
        <v>5</v>
      </c>
      <c r="L79" s="86">
        <f t="shared" si="56"/>
        <v>7.5</v>
      </c>
      <c r="M79" s="86">
        <f t="shared" si="56"/>
        <v>11.25</v>
      </c>
      <c r="N79" s="86">
        <f t="shared" si="56"/>
        <v>6.25</v>
      </c>
      <c r="O79" s="86">
        <f t="shared" si="56"/>
        <v>21.25</v>
      </c>
      <c r="P79" s="86">
        <f t="shared" si="56"/>
        <v>10</v>
      </c>
      <c r="Q79" s="86">
        <f t="shared" si="56"/>
        <v>5</v>
      </c>
      <c r="R79" s="86">
        <f t="shared" si="56"/>
        <v>5</v>
      </c>
      <c r="S79" s="86">
        <f t="shared" si="56"/>
        <v>10</v>
      </c>
      <c r="T79" s="86">
        <f t="shared" si="56"/>
        <v>5</v>
      </c>
      <c r="U79" s="86">
        <f t="shared" si="56"/>
        <v>10</v>
      </c>
      <c r="AG79" s="4"/>
      <c r="AH79" s="86">
        <f t="shared" ref="AH79:AJ79" si="57">_xlfn.QUARTILE.INC(AH45:AH73,1)</f>
        <v>8.3333333333333339</v>
      </c>
      <c r="AI79" s="86">
        <f t="shared" si="57"/>
        <v>6.666666666666667</v>
      </c>
      <c r="AJ79" s="86">
        <f t="shared" si="57"/>
        <v>10.3125</v>
      </c>
      <c r="AK79" s="4"/>
      <c r="BP79" s="4"/>
      <c r="BQ79" s="3" t="str">
        <f>CONCATENATE(BQ43, " WT")</f>
        <v>8kHz WT</v>
      </c>
      <c r="BR79" s="82">
        <f>COUNTIF(BR45:BR73,"&gt;0")</f>
        <v>2</v>
      </c>
      <c r="BS79" s="82">
        <f>COUNT(BR45:BR73)-BR79</f>
        <v>18</v>
      </c>
      <c r="BT79" s="83" t="str">
        <f>CONCATENATE(BR44," dB Losses")</f>
        <v>&gt;15 dB Losses</v>
      </c>
      <c r="BU79" s="154"/>
      <c r="BV79" s="4"/>
      <c r="CA79" s="4"/>
    </row>
    <row r="80" spans="1:79">
      <c r="B80" s="67" t="s">
        <v>133</v>
      </c>
      <c r="C80" s="86">
        <f>_xlfn.QUARTILE.INC(C45:C73,3)</f>
        <v>15</v>
      </c>
      <c r="D80" s="86">
        <f t="shared" ref="D80:U80" si="58">_xlfn.QUARTILE.INC(D45:D73,3)</f>
        <v>15</v>
      </c>
      <c r="E80" s="86">
        <f t="shared" si="58"/>
        <v>16.25</v>
      </c>
      <c r="F80" s="86">
        <f t="shared" si="58"/>
        <v>11.25</v>
      </c>
      <c r="G80" s="86">
        <f t="shared" si="58"/>
        <v>10</v>
      </c>
      <c r="H80" s="86">
        <f t="shared" si="58"/>
        <v>11.25</v>
      </c>
      <c r="I80" s="86">
        <f t="shared" si="58"/>
        <v>10</v>
      </c>
      <c r="J80" s="86">
        <f t="shared" si="58"/>
        <v>10</v>
      </c>
      <c r="K80" s="86">
        <f t="shared" si="58"/>
        <v>15</v>
      </c>
      <c r="L80" s="86">
        <f t="shared" si="58"/>
        <v>12.5</v>
      </c>
      <c r="M80" s="86">
        <f t="shared" si="58"/>
        <v>13.75</v>
      </c>
      <c r="N80" s="86">
        <f t="shared" si="58"/>
        <v>8.75</v>
      </c>
      <c r="O80" s="86">
        <f t="shared" si="58"/>
        <v>23.75</v>
      </c>
      <c r="P80" s="86">
        <f t="shared" si="58"/>
        <v>18.75</v>
      </c>
      <c r="Q80" s="86">
        <f t="shared" si="58"/>
        <v>15</v>
      </c>
      <c r="R80" s="86">
        <f t="shared" si="58"/>
        <v>15</v>
      </c>
      <c r="S80" s="86">
        <f t="shared" si="58"/>
        <v>15</v>
      </c>
      <c r="T80" s="86">
        <f t="shared" si="58"/>
        <v>10</v>
      </c>
      <c r="U80" s="86">
        <f t="shared" si="58"/>
        <v>15</v>
      </c>
      <c r="AG80" s="4"/>
      <c r="AH80" s="86">
        <f t="shared" ref="AH80:AJ80" si="59">_xlfn.QUARTILE.INC(AH45:AH73,3)</f>
        <v>15.416666666666668</v>
      </c>
      <c r="AI80" s="86">
        <f t="shared" si="59"/>
        <v>10</v>
      </c>
      <c r="AJ80" s="86">
        <f t="shared" si="59"/>
        <v>13.125</v>
      </c>
      <c r="AK80" s="4"/>
      <c r="BP80" s="4"/>
      <c r="BR80" s="61"/>
      <c r="BT80" s="83"/>
      <c r="BU80" s="154"/>
      <c r="BV80" s="4"/>
      <c r="CA80" s="4"/>
    </row>
    <row r="81" spans="1:79">
      <c r="B81" s="6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AG81" s="4"/>
      <c r="AH81" s="2"/>
      <c r="AI81" s="2"/>
      <c r="AJ81" s="2"/>
      <c r="AK81" s="4"/>
      <c r="BP81" s="4"/>
      <c r="BQ81" s="3" t="str">
        <f>CONCATENATE(BQ43, " WT")</f>
        <v>8kHz WT</v>
      </c>
      <c r="BR81" s="82">
        <f>COUNTIF(BS45:BS73,"&gt;0")</f>
        <v>1</v>
      </c>
      <c r="BS81" s="82">
        <f>COUNT(BS45:BS73)-BR81</f>
        <v>19</v>
      </c>
      <c r="BT81" s="83" t="str">
        <f>CONCATENATE(BS44," dB Gains")</f>
        <v>&lt;-15 dB Gains</v>
      </c>
      <c r="BU81" s="153"/>
      <c r="BV81" s="4"/>
      <c r="CA81" s="4"/>
    </row>
    <row r="82" spans="1:79">
      <c r="B82" s="3"/>
      <c r="D82" s="5"/>
      <c r="E82" s="5"/>
      <c r="F82" s="5"/>
      <c r="G82" s="5"/>
      <c r="H82" s="5"/>
      <c r="I82" s="5"/>
      <c r="J82" s="5"/>
      <c r="K82" s="5"/>
      <c r="L82" s="5"/>
      <c r="M82" s="5"/>
      <c r="AG82" s="4"/>
      <c r="AH82" s="5"/>
      <c r="AI82" s="5"/>
      <c r="AJ82" s="68"/>
      <c r="AK82" s="4"/>
      <c r="BP82" s="4"/>
      <c r="BV82" s="4"/>
      <c r="BW82" s="2"/>
      <c r="CA82" s="4"/>
    </row>
    <row r="83" spans="1:79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CA83" s="4"/>
    </row>
    <row r="84" spans="1:79">
      <c r="A84" s="30" t="s">
        <v>52</v>
      </c>
      <c r="B84" s="97" t="s">
        <v>228</v>
      </c>
      <c r="C84" s="25" t="str">
        <f>CONCATENATE("ABR thresholds for ",A84," sounds ")</f>
        <v xml:space="preserve">ABR thresholds for 16kHz sounds </v>
      </c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4"/>
      <c r="AH84" s="32"/>
      <c r="AI84" s="32"/>
      <c r="AJ84" s="25"/>
      <c r="AK84" s="4"/>
      <c r="AL84" s="30" t="s">
        <v>60</v>
      </c>
      <c r="AM84" t="s">
        <v>57</v>
      </c>
      <c r="AO84" s="46" t="s">
        <v>61</v>
      </c>
      <c r="AP84" s="47">
        <f>$AP$2</f>
        <v>15</v>
      </c>
      <c r="AQ84" s="48" t="s">
        <v>62</v>
      </c>
      <c r="AR84" s="49">
        <f>$AR$2</f>
        <v>-15</v>
      </c>
      <c r="BP84" s="4"/>
      <c r="BQ84" s="30" t="s">
        <v>52</v>
      </c>
      <c r="BR84" s="19" t="s">
        <v>54</v>
      </c>
      <c r="BS84" s="20" t="s">
        <v>55</v>
      </c>
      <c r="BT84" s="20"/>
      <c r="BU84" s="20"/>
      <c r="BV84" s="4"/>
      <c r="CA84" s="4"/>
    </row>
    <row r="85" spans="1:79">
      <c r="A85" s="24" t="s">
        <v>56</v>
      </c>
      <c r="B85" s="103" t="s">
        <v>281</v>
      </c>
      <c r="C85" s="9">
        <v>3</v>
      </c>
      <c r="D85" s="9">
        <v>4</v>
      </c>
      <c r="E85" s="9">
        <v>5</v>
      </c>
      <c r="F85" s="9">
        <v>6</v>
      </c>
      <c r="G85" s="9">
        <v>7</v>
      </c>
      <c r="H85" s="9">
        <v>8</v>
      </c>
      <c r="I85" s="9">
        <v>9</v>
      </c>
      <c r="J85" s="9">
        <v>10</v>
      </c>
      <c r="K85" s="77">
        <v>11</v>
      </c>
      <c r="L85" s="9">
        <v>12</v>
      </c>
      <c r="M85" s="9">
        <v>13</v>
      </c>
      <c r="N85" s="9">
        <v>14</v>
      </c>
      <c r="O85" s="9">
        <v>15</v>
      </c>
      <c r="P85" s="9">
        <v>16</v>
      </c>
      <c r="Q85" s="9">
        <v>17</v>
      </c>
      <c r="R85" s="9">
        <v>18</v>
      </c>
      <c r="S85" s="9">
        <v>19</v>
      </c>
      <c r="T85" s="7">
        <v>20</v>
      </c>
      <c r="U85" s="7">
        <v>21</v>
      </c>
      <c r="V85" s="7">
        <v>22</v>
      </c>
      <c r="W85" s="7">
        <v>23</v>
      </c>
      <c r="X85" s="7">
        <v>24</v>
      </c>
      <c r="Y85" s="7">
        <v>25</v>
      </c>
      <c r="Z85" s="7">
        <v>26</v>
      </c>
      <c r="AA85" s="7">
        <v>27</v>
      </c>
      <c r="AB85" s="7">
        <v>28</v>
      </c>
      <c r="AC85" s="7">
        <v>29</v>
      </c>
      <c r="AD85" s="7">
        <v>30</v>
      </c>
      <c r="AE85" s="7">
        <v>31</v>
      </c>
      <c r="AF85" s="7">
        <v>32</v>
      </c>
      <c r="AG85" s="4"/>
      <c r="AH85" s="63" t="s">
        <v>64</v>
      </c>
      <c r="AI85" s="63" t="s">
        <v>65</v>
      </c>
      <c r="AJ85" s="64" t="s">
        <v>103</v>
      </c>
      <c r="AK85" s="4"/>
      <c r="AL85" s="6"/>
      <c r="AM85" s="9">
        <v>4</v>
      </c>
      <c r="AN85" s="9">
        <v>5</v>
      </c>
      <c r="AO85" s="9">
        <v>6</v>
      </c>
      <c r="AP85" s="9">
        <v>7</v>
      </c>
      <c r="AQ85" s="9">
        <v>8</v>
      </c>
      <c r="AR85" s="9">
        <v>9</v>
      </c>
      <c r="AS85" s="9">
        <v>10</v>
      </c>
      <c r="AT85" s="77">
        <v>11</v>
      </c>
      <c r="AU85" s="9">
        <v>12</v>
      </c>
      <c r="AV85" s="9">
        <v>13</v>
      </c>
      <c r="AW85" s="9">
        <v>14</v>
      </c>
      <c r="AX85" s="9">
        <v>15</v>
      </c>
      <c r="AY85" s="9">
        <v>16</v>
      </c>
      <c r="AZ85" s="9">
        <v>17</v>
      </c>
      <c r="BA85" s="9">
        <v>18</v>
      </c>
      <c r="BB85" s="9">
        <v>19</v>
      </c>
      <c r="BC85" s="7">
        <v>20</v>
      </c>
      <c r="BD85" s="7">
        <v>21</v>
      </c>
      <c r="BE85" s="7">
        <v>22</v>
      </c>
      <c r="BF85" s="7">
        <v>23</v>
      </c>
      <c r="BG85" s="7">
        <v>24</v>
      </c>
      <c r="BH85" s="7">
        <v>25</v>
      </c>
      <c r="BI85" s="7">
        <v>26</v>
      </c>
      <c r="BJ85" s="7">
        <v>27</v>
      </c>
      <c r="BK85" s="7">
        <v>28</v>
      </c>
      <c r="BL85" s="7">
        <v>29</v>
      </c>
      <c r="BM85" s="7">
        <v>30</v>
      </c>
      <c r="BN85" s="7">
        <v>31</v>
      </c>
      <c r="BO85" s="7">
        <v>32</v>
      </c>
      <c r="BP85" s="4"/>
      <c r="BQ85" s="6" t="s">
        <v>56</v>
      </c>
      <c r="BR85" s="22" t="str">
        <f>BR3</f>
        <v>&gt;15</v>
      </c>
      <c r="BS85" s="22" t="str">
        <f>BS3</f>
        <v>&lt;-15</v>
      </c>
      <c r="BT85" s="22"/>
      <c r="BU85" s="22" t="s">
        <v>424</v>
      </c>
      <c r="BV85" s="4"/>
      <c r="CA85" s="4"/>
    </row>
    <row r="86" spans="1:79">
      <c r="A86" t="s">
        <v>101</v>
      </c>
      <c r="B86" t="s">
        <v>549</v>
      </c>
      <c r="C86">
        <v>30</v>
      </c>
      <c r="D86" s="5">
        <v>30</v>
      </c>
      <c r="E86" s="5">
        <v>30</v>
      </c>
      <c r="F86" s="5">
        <v>20</v>
      </c>
      <c r="G86" s="5">
        <v>30</v>
      </c>
      <c r="H86" s="5">
        <v>25</v>
      </c>
      <c r="I86" s="5"/>
      <c r="J86" s="5">
        <v>20</v>
      </c>
      <c r="K86" s="84">
        <v>25</v>
      </c>
      <c r="L86" s="5">
        <v>10</v>
      </c>
      <c r="M86" s="5">
        <v>20</v>
      </c>
      <c r="N86" s="5">
        <v>15</v>
      </c>
      <c r="O86" s="5">
        <v>30</v>
      </c>
      <c r="P86">
        <v>25</v>
      </c>
      <c r="Q86">
        <v>25</v>
      </c>
      <c r="R86">
        <v>50</v>
      </c>
      <c r="S86">
        <v>60</v>
      </c>
      <c r="AG86" s="4"/>
      <c r="AH86" s="2">
        <f t="shared" ref="AH86:AH105" si="60">AVERAGE(C86:E86)</f>
        <v>30</v>
      </c>
      <c r="AI86" s="59">
        <f t="shared" ref="AI86:AI105" si="61">AVERAGE(I86:K86)</f>
        <v>22.5</v>
      </c>
      <c r="AJ86">
        <f>AVERAGE(P86:S86)</f>
        <v>40</v>
      </c>
      <c r="AK86" s="4"/>
      <c r="AM86" s="8">
        <f t="shared" ref="AM86:AQ88" si="62">D86-C86</f>
        <v>0</v>
      </c>
      <c r="AN86" s="8">
        <f t="shared" si="62"/>
        <v>0</v>
      </c>
      <c r="AO86" s="8">
        <f t="shared" si="62"/>
        <v>-10</v>
      </c>
      <c r="AP86" s="8">
        <f t="shared" si="62"/>
        <v>10</v>
      </c>
      <c r="AQ86" s="8">
        <f t="shared" si="62"/>
        <v>-5</v>
      </c>
      <c r="AR86" s="8"/>
      <c r="AS86" s="8">
        <f>J86-H86</f>
        <v>-5</v>
      </c>
      <c r="AT86" s="75">
        <f t="shared" ref="AT86:BB87" si="63">K86-J86</f>
        <v>5</v>
      </c>
      <c r="AU86" s="8">
        <f t="shared" si="63"/>
        <v>-15</v>
      </c>
      <c r="AV86" s="8">
        <f t="shared" si="63"/>
        <v>10</v>
      </c>
      <c r="AW86" s="8">
        <f t="shared" si="63"/>
        <v>-5</v>
      </c>
      <c r="AX86" s="8">
        <f t="shared" si="63"/>
        <v>15</v>
      </c>
      <c r="AY86" s="8">
        <f t="shared" si="63"/>
        <v>-5</v>
      </c>
      <c r="AZ86" s="8">
        <f t="shared" si="63"/>
        <v>0</v>
      </c>
      <c r="BA86" s="8">
        <f t="shared" si="63"/>
        <v>25</v>
      </c>
      <c r="BB86" s="8">
        <f t="shared" si="63"/>
        <v>10</v>
      </c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4"/>
      <c r="BQ86" s="5" t="str">
        <f t="shared" ref="BQ86:BQ105" si="64">A86</f>
        <v>PSD-712</v>
      </c>
      <c r="BR86" s="8">
        <f t="shared" ref="BR86:BR105" si="65">COUNTIF(AM86:AT86,$BR$85)</f>
        <v>0</v>
      </c>
      <c r="BS86">
        <f t="shared" ref="BS86:BS105" si="66">COUNTIF(AM86:AT86,$BS$85)</f>
        <v>0</v>
      </c>
      <c r="BT86">
        <f>BR86+BS86</f>
        <v>0</v>
      </c>
      <c r="BU86">
        <f t="shared" ref="BU86:BU105" si="67">COUNT(AM86:AT86)</f>
        <v>7</v>
      </c>
      <c r="BV86" s="4"/>
      <c r="CA86" s="4"/>
    </row>
    <row r="87" spans="1:79">
      <c r="A87" t="s">
        <v>27</v>
      </c>
      <c r="B87" t="s">
        <v>549</v>
      </c>
      <c r="C87">
        <v>25</v>
      </c>
      <c r="D87" s="5">
        <v>55</v>
      </c>
      <c r="E87" s="5">
        <v>35</v>
      </c>
      <c r="F87" s="5">
        <v>25</v>
      </c>
      <c r="G87" s="5">
        <v>30</v>
      </c>
      <c r="H87" s="5">
        <v>30</v>
      </c>
      <c r="I87" s="5"/>
      <c r="J87" s="5">
        <v>40</v>
      </c>
      <c r="K87" s="79">
        <v>25</v>
      </c>
      <c r="L87" s="5">
        <v>30</v>
      </c>
      <c r="M87" s="5">
        <v>30</v>
      </c>
      <c r="N87" s="5">
        <v>20</v>
      </c>
      <c r="O87" s="5">
        <v>25</v>
      </c>
      <c r="P87">
        <v>25</v>
      </c>
      <c r="Q87">
        <v>25</v>
      </c>
      <c r="R87">
        <v>35</v>
      </c>
      <c r="S87">
        <v>35</v>
      </c>
      <c r="AG87" s="4"/>
      <c r="AH87" s="59">
        <f t="shared" si="60"/>
        <v>38.333333333333336</v>
      </c>
      <c r="AI87" s="59">
        <f t="shared" si="61"/>
        <v>32.5</v>
      </c>
      <c r="AJ87">
        <f>AVERAGE(P87:S87)</f>
        <v>30</v>
      </c>
      <c r="AK87" s="4"/>
      <c r="AM87" s="8">
        <f t="shared" si="62"/>
        <v>30</v>
      </c>
      <c r="AN87" s="8">
        <f t="shared" si="62"/>
        <v>-20</v>
      </c>
      <c r="AO87" s="8">
        <f t="shared" si="62"/>
        <v>-10</v>
      </c>
      <c r="AP87" s="8">
        <f t="shared" si="62"/>
        <v>5</v>
      </c>
      <c r="AQ87" s="8">
        <f t="shared" si="62"/>
        <v>0</v>
      </c>
      <c r="AR87" s="8"/>
      <c r="AS87" s="8">
        <f>J87-H87</f>
        <v>10</v>
      </c>
      <c r="AT87" s="75">
        <f t="shared" si="63"/>
        <v>-15</v>
      </c>
      <c r="AU87" s="8">
        <f t="shared" si="63"/>
        <v>5</v>
      </c>
      <c r="AV87" s="8">
        <f t="shared" si="63"/>
        <v>0</v>
      </c>
      <c r="AW87" s="8">
        <f t="shared" si="63"/>
        <v>-10</v>
      </c>
      <c r="AX87" s="8">
        <f t="shared" si="63"/>
        <v>5</v>
      </c>
      <c r="AY87" s="8">
        <f t="shared" si="63"/>
        <v>0</v>
      </c>
      <c r="AZ87" s="8">
        <f t="shared" si="63"/>
        <v>0</v>
      </c>
      <c r="BA87" s="8">
        <f t="shared" si="63"/>
        <v>10</v>
      </c>
      <c r="BB87" s="8">
        <f t="shared" si="63"/>
        <v>0</v>
      </c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4"/>
      <c r="BQ87" s="15" t="str">
        <f t="shared" si="64"/>
        <v>PSD-715</v>
      </c>
      <c r="BR87" s="8">
        <f t="shared" si="65"/>
        <v>1</v>
      </c>
      <c r="BS87" s="8">
        <f t="shared" si="66"/>
        <v>1</v>
      </c>
      <c r="BT87">
        <f t="shared" ref="BT87:BT105" si="68">BR87+BS87</f>
        <v>2</v>
      </c>
      <c r="BU87">
        <f t="shared" si="67"/>
        <v>7</v>
      </c>
      <c r="BV87" s="4"/>
      <c r="CA87" s="4"/>
    </row>
    <row r="88" spans="1:79">
      <c r="A88" t="s">
        <v>77</v>
      </c>
      <c r="B88" t="s">
        <v>549</v>
      </c>
      <c r="C88">
        <v>35</v>
      </c>
      <c r="D88" s="5">
        <v>35</v>
      </c>
      <c r="E88" s="5">
        <v>30</v>
      </c>
      <c r="F88" s="5">
        <v>40</v>
      </c>
      <c r="G88" s="5">
        <v>30</v>
      </c>
      <c r="H88" s="5">
        <v>45</v>
      </c>
      <c r="I88" s="5">
        <v>25</v>
      </c>
      <c r="J88" s="5"/>
      <c r="K88" s="79"/>
      <c r="L88" s="5"/>
      <c r="M88" s="5"/>
      <c r="N88" s="5"/>
      <c r="O88" s="5"/>
      <c r="AG88" s="4"/>
      <c r="AH88" s="59">
        <f t="shared" si="60"/>
        <v>33.333333333333336</v>
      </c>
      <c r="AI88" s="59">
        <f t="shared" si="61"/>
        <v>25</v>
      </c>
      <c r="AJ88" s="8"/>
      <c r="AK88" s="4"/>
      <c r="AM88" s="8">
        <f t="shared" si="62"/>
        <v>0</v>
      </c>
      <c r="AN88" s="8">
        <f t="shared" si="62"/>
        <v>-5</v>
      </c>
      <c r="AO88" s="8">
        <f t="shared" si="62"/>
        <v>10</v>
      </c>
      <c r="AP88" s="8">
        <f t="shared" si="62"/>
        <v>-10</v>
      </c>
      <c r="AQ88" s="8">
        <f t="shared" si="62"/>
        <v>15</v>
      </c>
      <c r="AR88" s="8">
        <f t="shared" ref="AR88:AR105" si="69">I88-H88</f>
        <v>-20</v>
      </c>
      <c r="AS88" s="8"/>
      <c r="AT88" s="75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4"/>
      <c r="BQ88" s="15" t="str">
        <f t="shared" si="64"/>
        <v>PSD-848</v>
      </c>
      <c r="BR88" s="8">
        <f t="shared" si="65"/>
        <v>0</v>
      </c>
      <c r="BS88" s="8">
        <f t="shared" si="66"/>
        <v>1</v>
      </c>
      <c r="BT88">
        <f t="shared" si="68"/>
        <v>1</v>
      </c>
      <c r="BU88">
        <f t="shared" si="67"/>
        <v>6</v>
      </c>
      <c r="BV88" s="4"/>
      <c r="CA88" s="4"/>
    </row>
    <row r="89" spans="1:79">
      <c r="A89" t="s">
        <v>28</v>
      </c>
      <c r="B89" t="s">
        <v>549</v>
      </c>
      <c r="D89" s="5">
        <v>40</v>
      </c>
      <c r="E89" s="5">
        <v>35</v>
      </c>
      <c r="F89" s="5">
        <v>30</v>
      </c>
      <c r="G89" s="5">
        <v>30</v>
      </c>
      <c r="H89" s="5">
        <v>30</v>
      </c>
      <c r="I89" s="5">
        <v>30</v>
      </c>
      <c r="J89" s="5"/>
      <c r="K89" s="79"/>
      <c r="L89" s="5"/>
      <c r="M89" s="5"/>
      <c r="N89" s="5"/>
      <c r="O89" s="5"/>
      <c r="AG89" s="4"/>
      <c r="AH89" s="59">
        <f t="shared" si="60"/>
        <v>37.5</v>
      </c>
      <c r="AI89" s="59">
        <f t="shared" si="61"/>
        <v>30</v>
      </c>
      <c r="AJ89" s="8"/>
      <c r="AK89" s="4"/>
      <c r="AM89" s="8"/>
      <c r="AN89" s="8">
        <f t="shared" ref="AN89:AN105" si="70">E89-D89</f>
        <v>-5</v>
      </c>
      <c r="AO89" s="8">
        <f t="shared" ref="AO89:AO105" si="71">F89-E89</f>
        <v>-5</v>
      </c>
      <c r="AP89" s="8">
        <f t="shared" ref="AP89:AP105" si="72">G89-F89</f>
        <v>0</v>
      </c>
      <c r="AQ89" s="8">
        <f t="shared" ref="AQ89:AQ105" si="73">H89-G89</f>
        <v>0</v>
      </c>
      <c r="AR89" s="8">
        <f t="shared" si="69"/>
        <v>0</v>
      </c>
      <c r="AS89" s="8"/>
      <c r="AT89" s="75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4"/>
      <c r="BQ89" s="15" t="str">
        <f t="shared" si="64"/>
        <v>PSD-849</v>
      </c>
      <c r="BR89" s="8">
        <f t="shared" si="65"/>
        <v>0</v>
      </c>
      <c r="BS89" s="8">
        <f t="shared" si="66"/>
        <v>0</v>
      </c>
      <c r="BT89">
        <f t="shared" si="68"/>
        <v>0</v>
      </c>
      <c r="BU89">
        <f t="shared" si="67"/>
        <v>5</v>
      </c>
      <c r="BV89" s="4"/>
      <c r="CA89" s="4"/>
    </row>
    <row r="90" spans="1:79" s="8" customFormat="1">
      <c r="A90" s="8" t="s">
        <v>29</v>
      </c>
      <c r="B90" t="s">
        <v>549</v>
      </c>
      <c r="D90" s="15">
        <v>30</v>
      </c>
      <c r="E90" s="15">
        <v>30</v>
      </c>
      <c r="F90" s="15">
        <v>35</v>
      </c>
      <c r="G90" s="15">
        <v>35</v>
      </c>
      <c r="H90" s="15">
        <v>40</v>
      </c>
      <c r="I90" s="15">
        <v>25</v>
      </c>
      <c r="J90" s="15"/>
      <c r="K90" s="79"/>
      <c r="L90" s="15"/>
      <c r="M90" s="15"/>
      <c r="N90" s="15"/>
      <c r="O90" s="15"/>
      <c r="AG90" s="28"/>
      <c r="AH90" s="59">
        <f t="shared" si="60"/>
        <v>30</v>
      </c>
      <c r="AI90" s="59">
        <f t="shared" si="61"/>
        <v>25</v>
      </c>
      <c r="AK90" s="28"/>
      <c r="AN90" s="8">
        <f t="shared" si="70"/>
        <v>0</v>
      </c>
      <c r="AO90" s="8">
        <f t="shared" si="71"/>
        <v>5</v>
      </c>
      <c r="AP90" s="8">
        <f t="shared" si="72"/>
        <v>0</v>
      </c>
      <c r="AQ90" s="8">
        <f t="shared" si="73"/>
        <v>5</v>
      </c>
      <c r="AR90" s="8">
        <f t="shared" si="69"/>
        <v>-15</v>
      </c>
      <c r="AT90" s="75"/>
      <c r="BP90" s="28"/>
      <c r="BQ90" s="15" t="str">
        <f t="shared" si="64"/>
        <v>PSD-850</v>
      </c>
      <c r="BR90" s="8">
        <f t="shared" si="65"/>
        <v>0</v>
      </c>
      <c r="BS90" s="8">
        <f t="shared" si="66"/>
        <v>0</v>
      </c>
      <c r="BT90">
        <f t="shared" si="68"/>
        <v>0</v>
      </c>
      <c r="BU90">
        <f t="shared" si="67"/>
        <v>5</v>
      </c>
      <c r="BV90" s="28"/>
      <c r="CA90" s="28"/>
    </row>
    <row r="91" spans="1:79">
      <c r="A91" t="s">
        <v>78</v>
      </c>
      <c r="B91" t="s">
        <v>550</v>
      </c>
      <c r="C91" s="15">
        <v>35</v>
      </c>
      <c r="D91" s="15">
        <v>30</v>
      </c>
      <c r="E91" s="15">
        <v>30</v>
      </c>
      <c r="F91" s="15">
        <v>35</v>
      </c>
      <c r="G91" s="15">
        <v>40</v>
      </c>
      <c r="H91" s="15">
        <v>25</v>
      </c>
      <c r="I91" s="15">
        <v>35</v>
      </c>
      <c r="J91" s="15">
        <v>35</v>
      </c>
      <c r="K91" s="75">
        <v>35</v>
      </c>
      <c r="AG91" s="4"/>
      <c r="AH91" s="59">
        <f t="shared" si="60"/>
        <v>31.666666666666668</v>
      </c>
      <c r="AI91" s="60">
        <f t="shared" si="61"/>
        <v>35</v>
      </c>
      <c r="AK91" s="4"/>
      <c r="AM91" s="15">
        <f t="shared" ref="AM91:AM105" si="74">D91-C91</f>
        <v>-5</v>
      </c>
      <c r="AN91" s="15">
        <f t="shared" si="70"/>
        <v>0</v>
      </c>
      <c r="AO91" s="15">
        <f t="shared" si="71"/>
        <v>5</v>
      </c>
      <c r="AP91" s="15">
        <f t="shared" si="72"/>
        <v>5</v>
      </c>
      <c r="AQ91" s="15">
        <f t="shared" si="73"/>
        <v>-15</v>
      </c>
      <c r="AR91" s="15">
        <f t="shared" si="69"/>
        <v>10</v>
      </c>
      <c r="AS91" s="15">
        <f t="shared" ref="AS91:AS105" si="75">J91-I91</f>
        <v>0</v>
      </c>
      <c r="AT91" s="75">
        <f t="shared" ref="AT91:AT105" si="76">K91-J91</f>
        <v>0</v>
      </c>
      <c r="BP91" s="4"/>
      <c r="BQ91" s="15" t="str">
        <f t="shared" si="64"/>
        <v>BL6-01</v>
      </c>
      <c r="BR91" s="8">
        <f t="shared" si="65"/>
        <v>0</v>
      </c>
      <c r="BS91" s="8">
        <f t="shared" si="66"/>
        <v>0</v>
      </c>
      <c r="BT91">
        <f t="shared" si="68"/>
        <v>0</v>
      </c>
      <c r="BU91">
        <f t="shared" si="67"/>
        <v>8</v>
      </c>
      <c r="BV91" s="4"/>
      <c r="CA91" s="4"/>
    </row>
    <row r="92" spans="1:79">
      <c r="A92" t="s">
        <v>79</v>
      </c>
      <c r="B92" t="s">
        <v>550</v>
      </c>
      <c r="C92" s="15">
        <v>25</v>
      </c>
      <c r="D92" s="15">
        <v>30</v>
      </c>
      <c r="E92" s="15">
        <v>30</v>
      </c>
      <c r="F92" s="15">
        <v>30</v>
      </c>
      <c r="G92" s="15">
        <v>30</v>
      </c>
      <c r="H92" s="15">
        <v>20</v>
      </c>
      <c r="I92" s="15">
        <v>35</v>
      </c>
      <c r="J92" s="15">
        <v>30</v>
      </c>
      <c r="K92" s="75">
        <v>25</v>
      </c>
      <c r="AG92" s="4"/>
      <c r="AH92" s="59">
        <f t="shared" si="60"/>
        <v>28.333333333333332</v>
      </c>
      <c r="AI92" s="60">
        <f t="shared" si="61"/>
        <v>30</v>
      </c>
      <c r="AK92" s="4"/>
      <c r="AM92" s="15">
        <f t="shared" si="74"/>
        <v>5</v>
      </c>
      <c r="AN92" s="15">
        <f t="shared" si="70"/>
        <v>0</v>
      </c>
      <c r="AO92" s="15">
        <f t="shared" si="71"/>
        <v>0</v>
      </c>
      <c r="AP92" s="15">
        <f t="shared" si="72"/>
        <v>0</v>
      </c>
      <c r="AQ92" s="15">
        <f t="shared" si="73"/>
        <v>-10</v>
      </c>
      <c r="AR92" s="15">
        <f t="shared" si="69"/>
        <v>15</v>
      </c>
      <c r="AS92" s="15">
        <f t="shared" si="75"/>
        <v>-5</v>
      </c>
      <c r="AT92" s="75">
        <f t="shared" si="76"/>
        <v>-5</v>
      </c>
      <c r="BP92" s="4"/>
      <c r="BQ92" s="15" t="str">
        <f t="shared" si="64"/>
        <v>BL6-02</v>
      </c>
      <c r="BR92" s="8">
        <f t="shared" si="65"/>
        <v>0</v>
      </c>
      <c r="BS92" s="8">
        <f t="shared" si="66"/>
        <v>0</v>
      </c>
      <c r="BT92">
        <f t="shared" si="68"/>
        <v>0</v>
      </c>
      <c r="BU92">
        <f t="shared" si="67"/>
        <v>8</v>
      </c>
      <c r="BV92" s="4"/>
      <c r="CA92" s="4"/>
    </row>
    <row r="93" spans="1:79">
      <c r="A93" t="s">
        <v>80</v>
      </c>
      <c r="B93" t="s">
        <v>550</v>
      </c>
      <c r="C93" s="15">
        <v>35</v>
      </c>
      <c r="D93" s="15">
        <v>25</v>
      </c>
      <c r="E93" s="15">
        <v>30</v>
      </c>
      <c r="F93" s="15">
        <v>35</v>
      </c>
      <c r="G93" s="15">
        <v>25</v>
      </c>
      <c r="H93" s="15">
        <v>20</v>
      </c>
      <c r="I93" s="15">
        <v>35</v>
      </c>
      <c r="J93" s="15">
        <v>30</v>
      </c>
      <c r="K93" s="75">
        <v>25</v>
      </c>
      <c r="AG93" s="4"/>
      <c r="AH93" s="59">
        <f t="shared" si="60"/>
        <v>30</v>
      </c>
      <c r="AI93" s="60">
        <f t="shared" si="61"/>
        <v>30</v>
      </c>
      <c r="AK93" s="4"/>
      <c r="AM93" s="15">
        <f t="shared" si="74"/>
        <v>-10</v>
      </c>
      <c r="AN93" s="15">
        <f t="shared" si="70"/>
        <v>5</v>
      </c>
      <c r="AO93" s="15">
        <f t="shared" si="71"/>
        <v>5</v>
      </c>
      <c r="AP93" s="15">
        <f t="shared" si="72"/>
        <v>-10</v>
      </c>
      <c r="AQ93" s="15">
        <f t="shared" si="73"/>
        <v>-5</v>
      </c>
      <c r="AR93" s="15">
        <f t="shared" si="69"/>
        <v>15</v>
      </c>
      <c r="AS93" s="15">
        <f t="shared" si="75"/>
        <v>-5</v>
      </c>
      <c r="AT93" s="75">
        <f t="shared" si="76"/>
        <v>-5</v>
      </c>
      <c r="BP93" s="4"/>
      <c r="BQ93" s="15" t="str">
        <f t="shared" si="64"/>
        <v>BL6-03</v>
      </c>
      <c r="BR93" s="8">
        <f t="shared" si="65"/>
        <v>0</v>
      </c>
      <c r="BS93" s="8">
        <f t="shared" si="66"/>
        <v>0</v>
      </c>
      <c r="BT93">
        <f t="shared" si="68"/>
        <v>0</v>
      </c>
      <c r="BU93">
        <f t="shared" si="67"/>
        <v>8</v>
      </c>
      <c r="BV93" s="4"/>
      <c r="CA93" s="4"/>
    </row>
    <row r="94" spans="1:79">
      <c r="A94" t="s">
        <v>81</v>
      </c>
      <c r="B94" t="s">
        <v>550</v>
      </c>
      <c r="C94" s="15">
        <v>45</v>
      </c>
      <c r="D94" s="15">
        <v>35</v>
      </c>
      <c r="E94" s="15">
        <v>35</v>
      </c>
      <c r="F94" s="15">
        <v>35</v>
      </c>
      <c r="G94" s="15">
        <v>20</v>
      </c>
      <c r="H94" s="15">
        <v>35</v>
      </c>
      <c r="I94" s="15">
        <v>30</v>
      </c>
      <c r="J94" s="15">
        <v>30</v>
      </c>
      <c r="K94" s="75">
        <v>40</v>
      </c>
      <c r="AG94" s="4"/>
      <c r="AH94" s="59">
        <f t="shared" si="60"/>
        <v>38.333333333333336</v>
      </c>
      <c r="AI94" s="60">
        <f t="shared" si="61"/>
        <v>33.333333333333336</v>
      </c>
      <c r="AK94" s="4"/>
      <c r="AM94" s="15">
        <f t="shared" si="74"/>
        <v>-10</v>
      </c>
      <c r="AN94" s="15">
        <f t="shared" si="70"/>
        <v>0</v>
      </c>
      <c r="AO94" s="15">
        <f t="shared" si="71"/>
        <v>0</v>
      </c>
      <c r="AP94" s="15">
        <f t="shared" si="72"/>
        <v>-15</v>
      </c>
      <c r="AQ94" s="15">
        <f t="shared" si="73"/>
        <v>15</v>
      </c>
      <c r="AR94" s="15">
        <f t="shared" si="69"/>
        <v>-5</v>
      </c>
      <c r="AS94" s="15">
        <f t="shared" si="75"/>
        <v>0</v>
      </c>
      <c r="AT94" s="75">
        <f t="shared" si="76"/>
        <v>10</v>
      </c>
      <c r="BP94" s="4"/>
      <c r="BQ94" s="15" t="str">
        <f t="shared" si="64"/>
        <v>BL6-05</v>
      </c>
      <c r="BR94" s="8">
        <f t="shared" si="65"/>
        <v>0</v>
      </c>
      <c r="BS94" s="8">
        <f t="shared" si="66"/>
        <v>0</v>
      </c>
      <c r="BT94">
        <f t="shared" si="68"/>
        <v>0</v>
      </c>
      <c r="BU94">
        <f t="shared" si="67"/>
        <v>8</v>
      </c>
      <c r="BV94" s="4"/>
      <c r="CA94" s="4"/>
    </row>
    <row r="95" spans="1:79">
      <c r="A95" t="s">
        <v>82</v>
      </c>
      <c r="B95" t="s">
        <v>550</v>
      </c>
      <c r="C95" s="15">
        <v>40</v>
      </c>
      <c r="D95" s="15">
        <v>25</v>
      </c>
      <c r="E95" s="15">
        <v>25</v>
      </c>
      <c r="F95" s="15">
        <v>25</v>
      </c>
      <c r="G95" s="15">
        <v>25</v>
      </c>
      <c r="H95" s="15">
        <v>25</v>
      </c>
      <c r="I95" s="15">
        <v>25</v>
      </c>
      <c r="J95" s="15">
        <v>25</v>
      </c>
      <c r="K95" s="75">
        <v>35</v>
      </c>
      <c r="AG95" s="4"/>
      <c r="AH95" s="59">
        <f t="shared" si="60"/>
        <v>30</v>
      </c>
      <c r="AI95" s="60">
        <f t="shared" si="61"/>
        <v>28.333333333333332</v>
      </c>
      <c r="AK95" s="4"/>
      <c r="AM95" s="15">
        <f t="shared" si="74"/>
        <v>-15</v>
      </c>
      <c r="AN95" s="15">
        <f t="shared" si="70"/>
        <v>0</v>
      </c>
      <c r="AO95" s="15">
        <f t="shared" si="71"/>
        <v>0</v>
      </c>
      <c r="AP95" s="15">
        <f t="shared" si="72"/>
        <v>0</v>
      </c>
      <c r="AQ95" s="15">
        <f t="shared" si="73"/>
        <v>0</v>
      </c>
      <c r="AR95" s="15">
        <f t="shared" si="69"/>
        <v>0</v>
      </c>
      <c r="AS95" s="15">
        <f t="shared" si="75"/>
        <v>0</v>
      </c>
      <c r="AT95" s="75">
        <f t="shared" si="76"/>
        <v>10</v>
      </c>
      <c r="BP95" s="4"/>
      <c r="BQ95" s="15" t="str">
        <f t="shared" si="64"/>
        <v>BL6-06</v>
      </c>
      <c r="BR95" s="8">
        <f t="shared" si="65"/>
        <v>0</v>
      </c>
      <c r="BS95" s="8">
        <f t="shared" si="66"/>
        <v>0</v>
      </c>
      <c r="BT95">
        <f t="shared" si="68"/>
        <v>0</v>
      </c>
      <c r="BU95">
        <f t="shared" si="67"/>
        <v>8</v>
      </c>
      <c r="BV95" s="4"/>
      <c r="CA95" s="4"/>
    </row>
    <row r="96" spans="1:79">
      <c r="A96" t="s">
        <v>83</v>
      </c>
      <c r="B96" t="s">
        <v>550</v>
      </c>
      <c r="C96" s="15">
        <v>40</v>
      </c>
      <c r="D96" s="15">
        <v>25</v>
      </c>
      <c r="E96" s="15">
        <v>35</v>
      </c>
      <c r="F96" s="15">
        <v>25</v>
      </c>
      <c r="G96" s="15">
        <v>35</v>
      </c>
      <c r="H96" s="15">
        <v>25</v>
      </c>
      <c r="I96" s="15">
        <v>30</v>
      </c>
      <c r="J96" s="15">
        <v>30</v>
      </c>
      <c r="K96" s="75">
        <v>45</v>
      </c>
      <c r="AG96" s="4"/>
      <c r="AH96" s="59">
        <f t="shared" si="60"/>
        <v>33.333333333333336</v>
      </c>
      <c r="AI96" s="60">
        <f t="shared" si="61"/>
        <v>35</v>
      </c>
      <c r="AK96" s="4"/>
      <c r="AM96" s="15">
        <f t="shared" si="74"/>
        <v>-15</v>
      </c>
      <c r="AN96" s="15">
        <f t="shared" si="70"/>
        <v>10</v>
      </c>
      <c r="AO96" s="15">
        <f t="shared" si="71"/>
        <v>-10</v>
      </c>
      <c r="AP96" s="15">
        <f t="shared" si="72"/>
        <v>10</v>
      </c>
      <c r="AQ96" s="15">
        <f t="shared" si="73"/>
        <v>-10</v>
      </c>
      <c r="AR96" s="15">
        <f t="shared" si="69"/>
        <v>5</v>
      </c>
      <c r="AS96" s="15">
        <f t="shared" si="75"/>
        <v>0</v>
      </c>
      <c r="AT96" s="75">
        <f t="shared" si="76"/>
        <v>15</v>
      </c>
      <c r="BP96" s="4"/>
      <c r="BQ96" s="15" t="str">
        <f t="shared" si="64"/>
        <v>BL6-07</v>
      </c>
      <c r="BR96" s="8">
        <f t="shared" si="65"/>
        <v>0</v>
      </c>
      <c r="BS96" s="8">
        <f t="shared" si="66"/>
        <v>0</v>
      </c>
      <c r="BT96">
        <f t="shared" si="68"/>
        <v>0</v>
      </c>
      <c r="BU96">
        <f t="shared" si="67"/>
        <v>8</v>
      </c>
      <c r="BV96" s="4"/>
      <c r="CA96" s="4"/>
    </row>
    <row r="97" spans="1:79">
      <c r="A97" t="s">
        <v>84</v>
      </c>
      <c r="B97" t="s">
        <v>550</v>
      </c>
      <c r="C97" s="15">
        <v>35</v>
      </c>
      <c r="D97" s="15">
        <v>25</v>
      </c>
      <c r="E97" s="15">
        <v>40</v>
      </c>
      <c r="F97" s="15">
        <v>30</v>
      </c>
      <c r="G97" s="15">
        <v>20</v>
      </c>
      <c r="H97" s="15">
        <v>30</v>
      </c>
      <c r="I97" s="15">
        <v>30</v>
      </c>
      <c r="J97" s="15">
        <v>40</v>
      </c>
      <c r="K97" s="75">
        <v>20</v>
      </c>
      <c r="AG97" s="4"/>
      <c r="AH97" s="59">
        <f t="shared" si="60"/>
        <v>33.333333333333336</v>
      </c>
      <c r="AI97" s="60">
        <f t="shared" si="61"/>
        <v>30</v>
      </c>
      <c r="AK97" s="4"/>
      <c r="AM97" s="15">
        <f t="shared" si="74"/>
        <v>-10</v>
      </c>
      <c r="AN97" s="15">
        <f t="shared" si="70"/>
        <v>15</v>
      </c>
      <c r="AO97" s="15">
        <f t="shared" si="71"/>
        <v>-10</v>
      </c>
      <c r="AP97" s="15">
        <f t="shared" si="72"/>
        <v>-10</v>
      </c>
      <c r="AQ97" s="15">
        <f t="shared" si="73"/>
        <v>10</v>
      </c>
      <c r="AR97" s="15">
        <f t="shared" si="69"/>
        <v>0</v>
      </c>
      <c r="AS97" s="15">
        <f t="shared" si="75"/>
        <v>10</v>
      </c>
      <c r="AT97" s="75">
        <f t="shared" si="76"/>
        <v>-20</v>
      </c>
      <c r="BP97" s="4"/>
      <c r="BQ97" s="15" t="str">
        <f t="shared" si="64"/>
        <v>BL6-09</v>
      </c>
      <c r="BR97" s="8">
        <f t="shared" si="65"/>
        <v>0</v>
      </c>
      <c r="BS97" s="8">
        <f t="shared" si="66"/>
        <v>1</v>
      </c>
      <c r="BT97">
        <f t="shared" si="68"/>
        <v>1</v>
      </c>
      <c r="BU97">
        <f t="shared" si="67"/>
        <v>8</v>
      </c>
      <c r="BV97" s="4"/>
      <c r="CA97" s="4"/>
    </row>
    <row r="98" spans="1:79">
      <c r="A98" t="s">
        <v>85</v>
      </c>
      <c r="B98" t="s">
        <v>550</v>
      </c>
      <c r="C98" s="15">
        <v>25</v>
      </c>
      <c r="D98" s="15">
        <v>30</v>
      </c>
      <c r="E98" s="15">
        <v>45</v>
      </c>
      <c r="F98" s="15">
        <v>30</v>
      </c>
      <c r="G98" s="15">
        <v>35</v>
      </c>
      <c r="H98" s="15">
        <v>25</v>
      </c>
      <c r="I98" s="15">
        <v>25</v>
      </c>
      <c r="J98" s="15">
        <v>20</v>
      </c>
      <c r="K98" s="75">
        <v>35</v>
      </c>
      <c r="AG98" s="4"/>
      <c r="AH98" s="59">
        <f t="shared" si="60"/>
        <v>33.333333333333336</v>
      </c>
      <c r="AI98" s="60">
        <f t="shared" si="61"/>
        <v>26.666666666666668</v>
      </c>
      <c r="AK98" s="4"/>
      <c r="AM98" s="15">
        <f t="shared" si="74"/>
        <v>5</v>
      </c>
      <c r="AN98" s="15">
        <f t="shared" si="70"/>
        <v>15</v>
      </c>
      <c r="AO98" s="15">
        <f t="shared" si="71"/>
        <v>-15</v>
      </c>
      <c r="AP98" s="15">
        <f t="shared" si="72"/>
        <v>5</v>
      </c>
      <c r="AQ98" s="15">
        <f t="shared" si="73"/>
        <v>-10</v>
      </c>
      <c r="AR98" s="15">
        <f t="shared" si="69"/>
        <v>0</v>
      </c>
      <c r="AS98" s="15">
        <f t="shared" si="75"/>
        <v>-5</v>
      </c>
      <c r="AT98" s="75">
        <f t="shared" si="76"/>
        <v>15</v>
      </c>
      <c r="BP98" s="4"/>
      <c r="BQ98" s="15" t="str">
        <f t="shared" si="64"/>
        <v>BL6-11</v>
      </c>
      <c r="BR98" s="8">
        <f t="shared" si="65"/>
        <v>0</v>
      </c>
      <c r="BS98" s="8">
        <f t="shared" si="66"/>
        <v>0</v>
      </c>
      <c r="BT98">
        <f t="shared" si="68"/>
        <v>0</v>
      </c>
      <c r="BU98">
        <f t="shared" si="67"/>
        <v>8</v>
      </c>
      <c r="BV98" s="4"/>
      <c r="CA98" s="4"/>
    </row>
    <row r="99" spans="1:79">
      <c r="A99" t="s">
        <v>86</v>
      </c>
      <c r="B99" t="s">
        <v>550</v>
      </c>
      <c r="C99">
        <v>40</v>
      </c>
      <c r="D99">
        <v>40</v>
      </c>
      <c r="E99">
        <v>40</v>
      </c>
      <c r="F99">
        <v>25</v>
      </c>
      <c r="G99">
        <v>35</v>
      </c>
      <c r="H99">
        <v>30</v>
      </c>
      <c r="I99">
        <v>40</v>
      </c>
      <c r="J99">
        <v>25</v>
      </c>
      <c r="K99" s="75">
        <v>25</v>
      </c>
      <c r="AG99" s="4"/>
      <c r="AH99" s="59">
        <f t="shared" si="60"/>
        <v>40</v>
      </c>
      <c r="AI99" s="60">
        <f t="shared" si="61"/>
        <v>30</v>
      </c>
      <c r="AK99" s="4"/>
      <c r="AM99" s="15">
        <f t="shared" si="74"/>
        <v>0</v>
      </c>
      <c r="AN99" s="15">
        <f t="shared" si="70"/>
        <v>0</v>
      </c>
      <c r="AO99" s="15">
        <f t="shared" si="71"/>
        <v>-15</v>
      </c>
      <c r="AP99" s="15">
        <f t="shared" si="72"/>
        <v>10</v>
      </c>
      <c r="AQ99" s="15">
        <f t="shared" si="73"/>
        <v>-5</v>
      </c>
      <c r="AR99" s="15">
        <f t="shared" si="69"/>
        <v>10</v>
      </c>
      <c r="AS99" s="15">
        <f t="shared" si="75"/>
        <v>-15</v>
      </c>
      <c r="AT99" s="75">
        <f t="shared" si="76"/>
        <v>0</v>
      </c>
      <c r="BP99" s="4"/>
      <c r="BQ99" s="15" t="str">
        <f t="shared" si="64"/>
        <v>BL6-13</v>
      </c>
      <c r="BR99" s="8">
        <f t="shared" si="65"/>
        <v>0</v>
      </c>
      <c r="BS99" s="8">
        <f t="shared" si="66"/>
        <v>0</v>
      </c>
      <c r="BT99">
        <f t="shared" si="68"/>
        <v>0</v>
      </c>
      <c r="BU99">
        <f t="shared" si="67"/>
        <v>8</v>
      </c>
      <c r="BV99" s="4"/>
      <c r="CA99" s="4"/>
    </row>
    <row r="100" spans="1:79">
      <c r="A100" t="s">
        <v>87</v>
      </c>
      <c r="B100" t="s">
        <v>550</v>
      </c>
      <c r="C100" s="5">
        <v>25</v>
      </c>
      <c r="D100">
        <v>25</v>
      </c>
      <c r="E100">
        <v>25</v>
      </c>
      <c r="F100">
        <v>25</v>
      </c>
      <c r="G100">
        <v>30</v>
      </c>
      <c r="H100">
        <v>20</v>
      </c>
      <c r="I100">
        <v>25</v>
      </c>
      <c r="J100">
        <v>35</v>
      </c>
      <c r="K100" s="75">
        <v>25</v>
      </c>
      <c r="AG100" s="4"/>
      <c r="AH100" s="59">
        <f t="shared" si="60"/>
        <v>25</v>
      </c>
      <c r="AI100" s="60">
        <f t="shared" si="61"/>
        <v>28.333333333333332</v>
      </c>
      <c r="AK100" s="4"/>
      <c r="AM100" s="15">
        <f t="shared" si="74"/>
        <v>0</v>
      </c>
      <c r="AN100" s="15">
        <f t="shared" si="70"/>
        <v>0</v>
      </c>
      <c r="AO100" s="15">
        <f t="shared" si="71"/>
        <v>0</v>
      </c>
      <c r="AP100" s="15">
        <f t="shared" si="72"/>
        <v>5</v>
      </c>
      <c r="AQ100" s="15">
        <f t="shared" si="73"/>
        <v>-10</v>
      </c>
      <c r="AR100" s="15">
        <f t="shared" si="69"/>
        <v>5</v>
      </c>
      <c r="AS100" s="15">
        <f t="shared" si="75"/>
        <v>10</v>
      </c>
      <c r="AT100" s="75">
        <f t="shared" si="76"/>
        <v>-10</v>
      </c>
      <c r="BP100" s="4"/>
      <c r="BQ100" s="15" t="str">
        <f t="shared" si="64"/>
        <v>BL6-15</v>
      </c>
      <c r="BR100" s="8">
        <f t="shared" si="65"/>
        <v>0</v>
      </c>
      <c r="BS100" s="8">
        <f t="shared" si="66"/>
        <v>0</v>
      </c>
      <c r="BT100">
        <f t="shared" si="68"/>
        <v>0</v>
      </c>
      <c r="BU100">
        <f t="shared" si="67"/>
        <v>8</v>
      </c>
      <c r="BV100" s="4"/>
      <c r="CA100" s="4"/>
    </row>
    <row r="101" spans="1:79">
      <c r="A101" t="s">
        <v>88</v>
      </c>
      <c r="B101" t="s">
        <v>550</v>
      </c>
      <c r="C101" s="5">
        <v>25</v>
      </c>
      <c r="D101" s="5">
        <v>50</v>
      </c>
      <c r="E101" s="5">
        <v>30</v>
      </c>
      <c r="F101" s="5">
        <v>40</v>
      </c>
      <c r="G101" s="5">
        <v>20</v>
      </c>
      <c r="H101" s="5">
        <v>30</v>
      </c>
      <c r="I101" s="5">
        <v>25</v>
      </c>
      <c r="J101" s="5">
        <v>25</v>
      </c>
      <c r="K101" s="79">
        <v>35</v>
      </c>
      <c r="AG101" s="4"/>
      <c r="AH101" s="59">
        <f t="shared" si="60"/>
        <v>35</v>
      </c>
      <c r="AI101" s="60">
        <f t="shared" si="61"/>
        <v>28.333333333333332</v>
      </c>
      <c r="AK101" s="4"/>
      <c r="AM101" s="15">
        <f t="shared" si="74"/>
        <v>25</v>
      </c>
      <c r="AN101" s="15">
        <f t="shared" si="70"/>
        <v>-20</v>
      </c>
      <c r="AO101" s="15">
        <f t="shared" si="71"/>
        <v>10</v>
      </c>
      <c r="AP101" s="15">
        <f t="shared" si="72"/>
        <v>-20</v>
      </c>
      <c r="AQ101" s="15">
        <f t="shared" si="73"/>
        <v>10</v>
      </c>
      <c r="AR101" s="15">
        <f t="shared" si="69"/>
        <v>-5</v>
      </c>
      <c r="AS101" s="15">
        <f t="shared" si="75"/>
        <v>0</v>
      </c>
      <c r="AT101" s="75">
        <f t="shared" si="76"/>
        <v>10</v>
      </c>
      <c r="BP101" s="4"/>
      <c r="BQ101" s="15" t="str">
        <f t="shared" si="64"/>
        <v>BL6-16</v>
      </c>
      <c r="BR101" s="8">
        <f t="shared" si="65"/>
        <v>1</v>
      </c>
      <c r="BS101" s="8">
        <f t="shared" si="66"/>
        <v>2</v>
      </c>
      <c r="BT101">
        <f t="shared" si="68"/>
        <v>3</v>
      </c>
      <c r="BU101">
        <f t="shared" si="67"/>
        <v>8</v>
      </c>
      <c r="BV101" s="4"/>
      <c r="CA101" s="4"/>
    </row>
    <row r="102" spans="1:79">
      <c r="A102" t="s">
        <v>89</v>
      </c>
      <c r="B102" t="s">
        <v>550</v>
      </c>
      <c r="C102" s="5">
        <v>40</v>
      </c>
      <c r="D102" s="5">
        <v>25</v>
      </c>
      <c r="E102" s="5">
        <v>40</v>
      </c>
      <c r="F102" s="5">
        <v>20</v>
      </c>
      <c r="G102" s="5">
        <v>30</v>
      </c>
      <c r="H102" s="5">
        <v>25</v>
      </c>
      <c r="I102" s="5">
        <v>25</v>
      </c>
      <c r="J102" s="5">
        <v>25</v>
      </c>
      <c r="K102" s="79">
        <v>35</v>
      </c>
      <c r="AG102" s="4"/>
      <c r="AH102" s="59">
        <f t="shared" si="60"/>
        <v>35</v>
      </c>
      <c r="AI102" s="60">
        <f t="shared" si="61"/>
        <v>28.333333333333332</v>
      </c>
      <c r="AK102" s="4"/>
      <c r="AM102" s="15">
        <f t="shared" si="74"/>
        <v>-15</v>
      </c>
      <c r="AN102" s="15">
        <f t="shared" si="70"/>
        <v>15</v>
      </c>
      <c r="AO102" s="15">
        <f t="shared" si="71"/>
        <v>-20</v>
      </c>
      <c r="AP102" s="15">
        <f t="shared" si="72"/>
        <v>10</v>
      </c>
      <c r="AQ102" s="15">
        <f t="shared" si="73"/>
        <v>-5</v>
      </c>
      <c r="AR102" s="15">
        <f t="shared" si="69"/>
        <v>0</v>
      </c>
      <c r="AS102" s="15">
        <f t="shared" si="75"/>
        <v>0</v>
      </c>
      <c r="AT102" s="75">
        <f t="shared" si="76"/>
        <v>10</v>
      </c>
      <c r="BP102" s="4"/>
      <c r="BQ102" s="15" t="str">
        <f t="shared" si="64"/>
        <v>BL6-17</v>
      </c>
      <c r="BR102" s="8">
        <f t="shared" si="65"/>
        <v>0</v>
      </c>
      <c r="BS102" s="8">
        <f t="shared" si="66"/>
        <v>1</v>
      </c>
      <c r="BT102">
        <f t="shared" si="68"/>
        <v>1</v>
      </c>
      <c r="BU102">
        <f t="shared" si="67"/>
        <v>8</v>
      </c>
      <c r="BV102" s="4"/>
      <c r="CA102" s="4"/>
    </row>
    <row r="103" spans="1:79">
      <c r="A103" t="s">
        <v>90</v>
      </c>
      <c r="B103" t="s">
        <v>550</v>
      </c>
      <c r="C103" s="5">
        <v>25</v>
      </c>
      <c r="D103" s="5">
        <v>25</v>
      </c>
      <c r="E103" s="5">
        <v>20</v>
      </c>
      <c r="F103" s="5">
        <v>20</v>
      </c>
      <c r="G103" s="5">
        <v>15</v>
      </c>
      <c r="H103" s="5">
        <v>30</v>
      </c>
      <c r="I103" s="5">
        <v>20</v>
      </c>
      <c r="J103" s="5">
        <v>35</v>
      </c>
      <c r="K103" s="79">
        <v>25</v>
      </c>
      <c r="AG103" s="4"/>
      <c r="AH103" s="59">
        <f t="shared" si="60"/>
        <v>23.333333333333332</v>
      </c>
      <c r="AI103" s="60">
        <f t="shared" si="61"/>
        <v>26.666666666666668</v>
      </c>
      <c r="AK103" s="4"/>
      <c r="AM103" s="15">
        <f t="shared" si="74"/>
        <v>0</v>
      </c>
      <c r="AN103" s="15">
        <f t="shared" si="70"/>
        <v>-5</v>
      </c>
      <c r="AO103" s="15">
        <f t="shared" si="71"/>
        <v>0</v>
      </c>
      <c r="AP103" s="15">
        <f t="shared" si="72"/>
        <v>-5</v>
      </c>
      <c r="AQ103" s="15">
        <f t="shared" si="73"/>
        <v>15</v>
      </c>
      <c r="AR103" s="15">
        <f t="shared" si="69"/>
        <v>-10</v>
      </c>
      <c r="AS103" s="15">
        <f t="shared" si="75"/>
        <v>15</v>
      </c>
      <c r="AT103" s="75">
        <f t="shared" si="76"/>
        <v>-10</v>
      </c>
      <c r="BP103" s="4"/>
      <c r="BQ103" s="15" t="str">
        <f t="shared" si="64"/>
        <v>BL6-19</v>
      </c>
      <c r="BR103" s="8">
        <f t="shared" si="65"/>
        <v>0</v>
      </c>
      <c r="BS103" s="8">
        <f t="shared" si="66"/>
        <v>0</v>
      </c>
      <c r="BT103">
        <f t="shared" si="68"/>
        <v>0</v>
      </c>
      <c r="BU103" s="8">
        <f t="shared" si="67"/>
        <v>8</v>
      </c>
      <c r="BV103" s="4"/>
      <c r="CA103" s="4"/>
    </row>
    <row r="104" spans="1:79">
      <c r="A104" t="s">
        <v>91</v>
      </c>
      <c r="B104" t="s">
        <v>550</v>
      </c>
      <c r="C104" s="5">
        <v>25</v>
      </c>
      <c r="D104" s="5">
        <v>30</v>
      </c>
      <c r="E104" s="5">
        <v>35</v>
      </c>
      <c r="F104" s="5">
        <v>25</v>
      </c>
      <c r="G104" s="5">
        <v>30</v>
      </c>
      <c r="H104" s="5">
        <v>25</v>
      </c>
      <c r="I104" s="5">
        <v>40</v>
      </c>
      <c r="J104" s="5">
        <v>25</v>
      </c>
      <c r="K104" s="79">
        <v>35</v>
      </c>
      <c r="AG104" s="4"/>
      <c r="AH104" s="59">
        <f t="shared" si="60"/>
        <v>30</v>
      </c>
      <c r="AI104" s="60">
        <f t="shared" si="61"/>
        <v>33.333333333333336</v>
      </c>
      <c r="AK104" s="4"/>
      <c r="AM104" s="15">
        <f t="shared" si="74"/>
        <v>5</v>
      </c>
      <c r="AN104" s="15">
        <f t="shared" si="70"/>
        <v>5</v>
      </c>
      <c r="AO104" s="15">
        <f t="shared" si="71"/>
        <v>-10</v>
      </c>
      <c r="AP104" s="15">
        <f t="shared" si="72"/>
        <v>5</v>
      </c>
      <c r="AQ104" s="15">
        <f t="shared" si="73"/>
        <v>-5</v>
      </c>
      <c r="AR104" s="15">
        <f t="shared" si="69"/>
        <v>15</v>
      </c>
      <c r="AS104" s="15">
        <f t="shared" si="75"/>
        <v>-15</v>
      </c>
      <c r="AT104" s="75">
        <f t="shared" si="76"/>
        <v>10</v>
      </c>
      <c r="BP104" s="4"/>
      <c r="BQ104" s="15" t="str">
        <f t="shared" si="64"/>
        <v>BL6-20</v>
      </c>
      <c r="BR104" s="8">
        <f t="shared" si="65"/>
        <v>0</v>
      </c>
      <c r="BS104" s="8">
        <f t="shared" si="66"/>
        <v>0</v>
      </c>
      <c r="BT104">
        <f t="shared" si="68"/>
        <v>0</v>
      </c>
      <c r="BU104" s="8">
        <f t="shared" si="67"/>
        <v>8</v>
      </c>
      <c r="BV104" s="4"/>
      <c r="CA104" s="4"/>
    </row>
    <row r="105" spans="1:79">
      <c r="A105" t="s">
        <v>92</v>
      </c>
      <c r="B105" t="s">
        <v>550</v>
      </c>
      <c r="C105" s="5">
        <v>25</v>
      </c>
      <c r="D105" s="5">
        <v>30</v>
      </c>
      <c r="E105" s="5">
        <v>35</v>
      </c>
      <c r="F105" s="5">
        <v>20</v>
      </c>
      <c r="G105" s="5">
        <v>25</v>
      </c>
      <c r="H105" s="5">
        <v>25</v>
      </c>
      <c r="I105" s="5">
        <v>20</v>
      </c>
      <c r="J105" s="5">
        <v>30</v>
      </c>
      <c r="K105" s="79">
        <v>35</v>
      </c>
      <c r="AG105" s="4"/>
      <c r="AH105" s="59">
        <f t="shared" si="60"/>
        <v>30</v>
      </c>
      <c r="AI105" s="60">
        <f t="shared" si="61"/>
        <v>28.333333333333332</v>
      </c>
      <c r="AK105" s="4"/>
      <c r="AM105" s="15">
        <f t="shared" si="74"/>
        <v>5</v>
      </c>
      <c r="AN105" s="15">
        <f t="shared" si="70"/>
        <v>5</v>
      </c>
      <c r="AO105" s="15">
        <f t="shared" si="71"/>
        <v>-15</v>
      </c>
      <c r="AP105" s="15">
        <f t="shared" si="72"/>
        <v>5</v>
      </c>
      <c r="AQ105" s="15">
        <f t="shared" si="73"/>
        <v>0</v>
      </c>
      <c r="AR105" s="15">
        <f t="shared" si="69"/>
        <v>-5</v>
      </c>
      <c r="AS105" s="15">
        <f t="shared" si="75"/>
        <v>10</v>
      </c>
      <c r="AT105" s="75">
        <f t="shared" si="76"/>
        <v>5</v>
      </c>
      <c r="BP105" s="4"/>
      <c r="BQ105" s="15" t="str">
        <f t="shared" si="64"/>
        <v>BL6-22</v>
      </c>
      <c r="BR105" s="8">
        <f t="shared" si="65"/>
        <v>0</v>
      </c>
      <c r="BS105" s="8">
        <f t="shared" si="66"/>
        <v>0</v>
      </c>
      <c r="BT105">
        <f t="shared" si="68"/>
        <v>0</v>
      </c>
      <c r="BU105" s="8">
        <f t="shared" si="67"/>
        <v>8</v>
      </c>
      <c r="BV105" s="4"/>
      <c r="CA105" s="4"/>
    </row>
    <row r="106" spans="1:79">
      <c r="A106" t="s">
        <v>93</v>
      </c>
      <c r="B106" t="s">
        <v>550</v>
      </c>
      <c r="K106" s="75"/>
      <c r="P106">
        <v>40</v>
      </c>
      <c r="Q106">
        <v>50</v>
      </c>
      <c r="R106">
        <v>30</v>
      </c>
      <c r="S106">
        <v>35</v>
      </c>
      <c r="T106">
        <v>40</v>
      </c>
      <c r="U106">
        <v>35</v>
      </c>
      <c r="AG106" s="4"/>
      <c r="AJ106" s="2">
        <f t="shared" ref="AJ106:AJ113" si="77">AVERAGE(P106:U106)</f>
        <v>38.333333333333336</v>
      </c>
      <c r="AK106" s="4"/>
      <c r="AT106" s="75"/>
      <c r="AZ106" s="8">
        <f t="shared" ref="AZ106:BD113" si="78">Q106-P106</f>
        <v>10</v>
      </c>
      <c r="BA106" s="8">
        <f t="shared" si="78"/>
        <v>-20</v>
      </c>
      <c r="BB106" s="8">
        <f t="shared" si="78"/>
        <v>5</v>
      </c>
      <c r="BC106" s="8">
        <f t="shared" si="78"/>
        <v>5</v>
      </c>
      <c r="BD106" s="8">
        <f t="shared" si="78"/>
        <v>-5</v>
      </c>
      <c r="BP106" s="4"/>
      <c r="BV106" s="4"/>
      <c r="CA106" s="4"/>
    </row>
    <row r="107" spans="1:79">
      <c r="A107" t="s">
        <v>94</v>
      </c>
      <c r="B107" t="s">
        <v>550</v>
      </c>
      <c r="K107" s="75"/>
      <c r="P107">
        <v>40</v>
      </c>
      <c r="Q107">
        <v>20</v>
      </c>
      <c r="R107">
        <v>30</v>
      </c>
      <c r="S107">
        <v>35</v>
      </c>
      <c r="T107">
        <v>40</v>
      </c>
      <c r="U107">
        <v>30</v>
      </c>
      <c r="AG107" s="4"/>
      <c r="AJ107" s="2">
        <f t="shared" si="77"/>
        <v>32.5</v>
      </c>
      <c r="AK107" s="4"/>
      <c r="AT107" s="75"/>
      <c r="AZ107" s="8">
        <f t="shared" si="78"/>
        <v>-20</v>
      </c>
      <c r="BA107" s="8">
        <f t="shared" si="78"/>
        <v>10</v>
      </c>
      <c r="BB107" s="8">
        <f t="shared" si="78"/>
        <v>5</v>
      </c>
      <c r="BC107" s="8">
        <f t="shared" si="78"/>
        <v>5</v>
      </c>
      <c r="BD107" s="8">
        <f t="shared" si="78"/>
        <v>-10</v>
      </c>
      <c r="BP107" s="4"/>
      <c r="BV107" s="4"/>
      <c r="CA107" s="4"/>
    </row>
    <row r="108" spans="1:79">
      <c r="A108" t="s">
        <v>95</v>
      </c>
      <c r="B108" t="s">
        <v>550</v>
      </c>
      <c r="K108" s="75"/>
      <c r="P108">
        <v>45</v>
      </c>
      <c r="Q108">
        <v>40</v>
      </c>
      <c r="R108">
        <v>50</v>
      </c>
      <c r="S108">
        <v>45</v>
      </c>
      <c r="T108">
        <v>40</v>
      </c>
      <c r="U108">
        <v>40</v>
      </c>
      <c r="AG108" s="4"/>
      <c r="AJ108" s="2">
        <f t="shared" si="77"/>
        <v>43.333333333333336</v>
      </c>
      <c r="AK108" s="4"/>
      <c r="AT108" s="75"/>
      <c r="AZ108" s="8">
        <f t="shared" si="78"/>
        <v>-5</v>
      </c>
      <c r="BA108" s="8">
        <f t="shared" si="78"/>
        <v>10</v>
      </c>
      <c r="BB108" s="8">
        <f t="shared" si="78"/>
        <v>-5</v>
      </c>
      <c r="BC108" s="8">
        <f t="shared" si="78"/>
        <v>-5</v>
      </c>
      <c r="BD108" s="8">
        <f t="shared" si="78"/>
        <v>0</v>
      </c>
      <c r="BP108" s="4"/>
      <c r="BV108" s="4"/>
      <c r="CA108" s="4"/>
    </row>
    <row r="109" spans="1:79">
      <c r="A109" t="s">
        <v>96</v>
      </c>
      <c r="B109" t="s">
        <v>550</v>
      </c>
      <c r="K109" s="75"/>
      <c r="P109">
        <v>55</v>
      </c>
      <c r="Q109">
        <v>55</v>
      </c>
      <c r="R109">
        <v>60</v>
      </c>
      <c r="S109">
        <v>50</v>
      </c>
      <c r="T109">
        <v>50</v>
      </c>
      <c r="U109">
        <v>55</v>
      </c>
      <c r="AG109" s="4"/>
      <c r="AJ109" s="2">
        <f t="shared" si="77"/>
        <v>54.166666666666664</v>
      </c>
      <c r="AK109" s="4"/>
      <c r="AT109" s="75"/>
      <c r="AZ109" s="8">
        <f t="shared" si="78"/>
        <v>0</v>
      </c>
      <c r="BA109" s="8">
        <f t="shared" si="78"/>
        <v>5</v>
      </c>
      <c r="BB109" s="8">
        <f t="shared" si="78"/>
        <v>-10</v>
      </c>
      <c r="BC109" s="8">
        <f t="shared" si="78"/>
        <v>0</v>
      </c>
      <c r="BD109" s="8">
        <f t="shared" si="78"/>
        <v>5</v>
      </c>
      <c r="BP109" s="4"/>
      <c r="BV109" s="4"/>
      <c r="CA109" s="4"/>
    </row>
    <row r="110" spans="1:79">
      <c r="A110" t="s">
        <v>97</v>
      </c>
      <c r="B110" t="s">
        <v>550</v>
      </c>
      <c r="K110" s="75"/>
      <c r="P110">
        <v>35</v>
      </c>
      <c r="Q110">
        <v>40</v>
      </c>
      <c r="R110">
        <v>30</v>
      </c>
      <c r="S110">
        <v>40</v>
      </c>
      <c r="T110">
        <v>30</v>
      </c>
      <c r="U110">
        <v>45</v>
      </c>
      <c r="AG110" s="4"/>
      <c r="AJ110" s="2">
        <f t="shared" si="77"/>
        <v>36.666666666666664</v>
      </c>
      <c r="AK110" s="4"/>
      <c r="AT110" s="75"/>
      <c r="AZ110" s="8">
        <f t="shared" si="78"/>
        <v>5</v>
      </c>
      <c r="BA110" s="8">
        <f t="shared" si="78"/>
        <v>-10</v>
      </c>
      <c r="BB110" s="8">
        <f t="shared" si="78"/>
        <v>10</v>
      </c>
      <c r="BC110" s="8">
        <f t="shared" si="78"/>
        <v>-10</v>
      </c>
      <c r="BD110" s="8">
        <f t="shared" si="78"/>
        <v>15</v>
      </c>
      <c r="BP110" s="4"/>
      <c r="BV110" s="4"/>
      <c r="CA110" s="4"/>
    </row>
    <row r="111" spans="1:79">
      <c r="A111" t="s">
        <v>98</v>
      </c>
      <c r="B111" t="s">
        <v>550</v>
      </c>
      <c r="K111" s="75"/>
      <c r="P111">
        <v>30</v>
      </c>
      <c r="Q111">
        <v>25</v>
      </c>
      <c r="R111">
        <v>25</v>
      </c>
      <c r="S111">
        <v>40</v>
      </c>
      <c r="T111">
        <v>40</v>
      </c>
      <c r="U111">
        <v>35</v>
      </c>
      <c r="AG111" s="4"/>
      <c r="AJ111" s="2">
        <f t="shared" si="77"/>
        <v>32.5</v>
      </c>
      <c r="AK111" s="4"/>
      <c r="AT111" s="75"/>
      <c r="AZ111" s="8">
        <f t="shared" si="78"/>
        <v>-5</v>
      </c>
      <c r="BA111" s="8">
        <f t="shared" si="78"/>
        <v>0</v>
      </c>
      <c r="BB111" s="8">
        <f t="shared" si="78"/>
        <v>15</v>
      </c>
      <c r="BC111" s="8">
        <f t="shared" si="78"/>
        <v>0</v>
      </c>
      <c r="BD111" s="8">
        <f t="shared" si="78"/>
        <v>-5</v>
      </c>
      <c r="BP111" s="4"/>
      <c r="BV111" s="4"/>
      <c r="CA111" s="4"/>
    </row>
    <row r="112" spans="1:79">
      <c r="A112" t="s">
        <v>99</v>
      </c>
      <c r="B112" t="s">
        <v>550</v>
      </c>
      <c r="K112" s="75"/>
      <c r="P112">
        <v>40</v>
      </c>
      <c r="Q112">
        <v>20</v>
      </c>
      <c r="R112">
        <v>35</v>
      </c>
      <c r="S112">
        <v>40</v>
      </c>
      <c r="T112">
        <v>30</v>
      </c>
      <c r="U112">
        <v>50</v>
      </c>
      <c r="AG112" s="4"/>
      <c r="AJ112" s="2">
        <f t="shared" si="77"/>
        <v>35.833333333333336</v>
      </c>
      <c r="AK112" s="4"/>
      <c r="AT112" s="75"/>
      <c r="AZ112" s="8">
        <f t="shared" si="78"/>
        <v>-20</v>
      </c>
      <c r="BA112" s="8">
        <f t="shared" si="78"/>
        <v>15</v>
      </c>
      <c r="BB112" s="8">
        <f t="shared" si="78"/>
        <v>5</v>
      </c>
      <c r="BC112" s="8">
        <f t="shared" si="78"/>
        <v>-10</v>
      </c>
      <c r="BD112" s="8">
        <f t="shared" si="78"/>
        <v>20</v>
      </c>
      <c r="BP112" s="4"/>
      <c r="BV112" s="4"/>
      <c r="CA112" s="4"/>
    </row>
    <row r="113" spans="1:79">
      <c r="A113" t="s">
        <v>100</v>
      </c>
      <c r="B113" t="s">
        <v>550</v>
      </c>
      <c r="K113" s="75"/>
      <c r="P113">
        <v>45</v>
      </c>
      <c r="Q113">
        <v>40</v>
      </c>
      <c r="R113">
        <v>35</v>
      </c>
      <c r="S113">
        <v>40</v>
      </c>
      <c r="T113">
        <v>40</v>
      </c>
      <c r="U113">
        <v>50</v>
      </c>
      <c r="AG113" s="4"/>
      <c r="AJ113" s="2">
        <f t="shared" si="77"/>
        <v>41.666666666666664</v>
      </c>
      <c r="AK113" s="4"/>
      <c r="AT113" s="75"/>
      <c r="AZ113" s="8">
        <f t="shared" si="78"/>
        <v>-5</v>
      </c>
      <c r="BA113" s="8">
        <f t="shared" si="78"/>
        <v>-5</v>
      </c>
      <c r="BB113" s="8">
        <f t="shared" si="78"/>
        <v>5</v>
      </c>
      <c r="BC113" s="8">
        <f t="shared" si="78"/>
        <v>0</v>
      </c>
      <c r="BD113" s="8">
        <f t="shared" si="78"/>
        <v>10</v>
      </c>
      <c r="BP113" s="4"/>
      <c r="BV113" s="4"/>
      <c r="CA113" s="4"/>
    </row>
    <row r="114" spans="1:79">
      <c r="A114" s="1"/>
      <c r="B114" s="1"/>
      <c r="C114" s="1"/>
      <c r="D114" s="6"/>
      <c r="E114" s="6"/>
      <c r="F114" s="6"/>
      <c r="G114" s="6"/>
      <c r="H114" s="6"/>
      <c r="I114" s="6"/>
      <c r="J114" s="6"/>
      <c r="K114" s="80"/>
      <c r="L114" s="6"/>
      <c r="M114" s="6"/>
      <c r="N114" s="6"/>
      <c r="O114" s="6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4"/>
      <c r="AH114" s="62"/>
      <c r="AI114" s="62"/>
      <c r="AJ114" s="1"/>
      <c r="AK114" s="4"/>
      <c r="AL114" s="1"/>
      <c r="AM114" s="1"/>
      <c r="AN114" s="1"/>
      <c r="AO114" s="1"/>
      <c r="AP114" s="1"/>
      <c r="AQ114" s="1"/>
      <c r="AR114" s="1"/>
      <c r="AS114" s="1"/>
      <c r="AT114" s="76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4"/>
      <c r="BQ114" s="6"/>
      <c r="BR114" s="1"/>
      <c r="BS114" s="1"/>
      <c r="BT114" s="1"/>
      <c r="BU114" s="1"/>
      <c r="BV114" s="4"/>
      <c r="CA114" s="4"/>
    </row>
    <row r="115" spans="1:79">
      <c r="B115" s="3" t="s">
        <v>45</v>
      </c>
      <c r="C115" s="31">
        <f t="shared" ref="C115:U115" si="79">AVERAGE(C86:C114)</f>
        <v>31.944444444444443</v>
      </c>
      <c r="D115" s="31">
        <f t="shared" si="79"/>
        <v>32</v>
      </c>
      <c r="E115" s="31">
        <f t="shared" si="79"/>
        <v>32.75</v>
      </c>
      <c r="F115" s="31">
        <f t="shared" si="79"/>
        <v>28.5</v>
      </c>
      <c r="G115" s="31">
        <f t="shared" si="79"/>
        <v>28.5</v>
      </c>
      <c r="H115" s="31">
        <f t="shared" si="79"/>
        <v>28</v>
      </c>
      <c r="I115" s="31">
        <f t="shared" si="79"/>
        <v>28.888888888888889</v>
      </c>
      <c r="J115" s="31">
        <f t="shared" si="79"/>
        <v>29.411764705882351</v>
      </c>
      <c r="K115" s="31">
        <f t="shared" si="79"/>
        <v>30.882352941176471</v>
      </c>
      <c r="L115" s="31">
        <f t="shared" si="79"/>
        <v>20</v>
      </c>
      <c r="M115" s="31">
        <f t="shared" si="79"/>
        <v>25</v>
      </c>
      <c r="N115" s="31">
        <f t="shared" si="79"/>
        <v>17.5</v>
      </c>
      <c r="O115" s="31">
        <f t="shared" si="79"/>
        <v>27.5</v>
      </c>
      <c r="P115" s="31">
        <f t="shared" si="79"/>
        <v>38</v>
      </c>
      <c r="Q115" s="31">
        <f t="shared" si="79"/>
        <v>34</v>
      </c>
      <c r="R115" s="31">
        <f t="shared" si="79"/>
        <v>38</v>
      </c>
      <c r="S115" s="31">
        <f t="shared" si="79"/>
        <v>42</v>
      </c>
      <c r="T115" s="31">
        <f t="shared" si="79"/>
        <v>38.75</v>
      </c>
      <c r="U115" s="31">
        <f t="shared" si="79"/>
        <v>42.5</v>
      </c>
      <c r="AG115" s="4"/>
      <c r="AH115" s="65">
        <f>AVERAGE(AH86:AH114)</f>
        <v>32.291666666666671</v>
      </c>
      <c r="AI115" s="65">
        <f>AVERAGE(AI86:AI114)</f>
        <v>29.333333333333332</v>
      </c>
      <c r="AJ115" s="65">
        <f>AVERAGE(AJ86:AJ114)</f>
        <v>38.5</v>
      </c>
      <c r="AK115" s="4"/>
      <c r="AL115" s="3"/>
      <c r="BP115" s="4"/>
      <c r="BQ115" s="10" t="s">
        <v>425</v>
      </c>
      <c r="BR115">
        <f t="shared" ref="BR115:BT115" si="80">SUM(BR86:BR114)</f>
        <v>2</v>
      </c>
      <c r="BS115">
        <f t="shared" si="80"/>
        <v>6</v>
      </c>
      <c r="BT115">
        <f t="shared" si="80"/>
        <v>8</v>
      </c>
      <c r="BU115">
        <f>SUM(BU86:BU114)</f>
        <v>150</v>
      </c>
      <c r="BV115" s="4"/>
      <c r="CA115" s="4"/>
    </row>
    <row r="116" spans="1:79">
      <c r="A116" s="2"/>
      <c r="B116" s="3" t="s">
        <v>46</v>
      </c>
      <c r="C116" s="31">
        <f t="shared" ref="C116:U116" si="81">_xlfn.STDEV.S(C86:C114)</f>
        <v>7.0998941352689329</v>
      </c>
      <c r="D116" s="31">
        <f t="shared" si="81"/>
        <v>8.4914817998918615</v>
      </c>
      <c r="E116" s="31">
        <f t="shared" si="81"/>
        <v>5.9548741645638046</v>
      </c>
      <c r="F116" s="31">
        <f t="shared" si="81"/>
        <v>6.5091029376275484</v>
      </c>
      <c r="G116" s="31">
        <f t="shared" si="81"/>
        <v>6.3037165311634338</v>
      </c>
      <c r="H116" s="31">
        <f t="shared" si="81"/>
        <v>6.3660282586141328</v>
      </c>
      <c r="I116" s="31">
        <f t="shared" si="81"/>
        <v>6.0768498891418545</v>
      </c>
      <c r="J116" s="31">
        <f t="shared" si="81"/>
        <v>6.0936321632648998</v>
      </c>
      <c r="K116" s="31">
        <f t="shared" si="81"/>
        <v>6.9000213128400603</v>
      </c>
      <c r="L116" s="31">
        <f t="shared" si="81"/>
        <v>14.142135623730951</v>
      </c>
      <c r="M116" s="31">
        <f t="shared" si="81"/>
        <v>7.0710678118654755</v>
      </c>
      <c r="N116" s="31">
        <f t="shared" si="81"/>
        <v>3.5355339059327378</v>
      </c>
      <c r="O116" s="31">
        <f t="shared" si="81"/>
        <v>3.5355339059327378</v>
      </c>
      <c r="P116" s="31">
        <f t="shared" si="81"/>
        <v>9.4868329805051381</v>
      </c>
      <c r="Q116" s="31">
        <f t="shared" si="81"/>
        <v>12.649110640673518</v>
      </c>
      <c r="R116" s="31">
        <f t="shared" si="81"/>
        <v>11.352924243950934</v>
      </c>
      <c r="S116" s="31">
        <f t="shared" si="81"/>
        <v>7.8881063774661548</v>
      </c>
      <c r="T116" s="31">
        <f t="shared" si="81"/>
        <v>6.4086994446165573</v>
      </c>
      <c r="U116" s="31">
        <f t="shared" si="81"/>
        <v>8.8640526042791823</v>
      </c>
      <c r="AG116" s="4"/>
      <c r="AH116" s="31">
        <f>_xlfn.STDEV.S(AH86:AH114)</f>
        <v>4.3501277120460529</v>
      </c>
      <c r="AI116" s="31">
        <f>_xlfn.STDEV.S(AI86:AI114)</f>
        <v>3.3399058011018754</v>
      </c>
      <c r="AJ116" s="31">
        <f>_xlfn.STDEV.S(AJ86:AJ114)</f>
        <v>6.9588738978318894</v>
      </c>
      <c r="AK116" s="4"/>
      <c r="AL116" s="10"/>
      <c r="BP116" s="4"/>
      <c r="BV116" s="4"/>
      <c r="CA116" s="4"/>
    </row>
    <row r="117" spans="1:79">
      <c r="B117" s="3" t="s">
        <v>47</v>
      </c>
      <c r="C117" s="5">
        <f t="shared" ref="C117:U117" si="82">COUNT(C86:C114)</f>
        <v>18</v>
      </c>
      <c r="D117" s="5">
        <f t="shared" si="82"/>
        <v>20</v>
      </c>
      <c r="E117" s="5">
        <f t="shared" si="82"/>
        <v>20</v>
      </c>
      <c r="F117" s="5">
        <f t="shared" si="82"/>
        <v>20</v>
      </c>
      <c r="G117" s="5">
        <f t="shared" si="82"/>
        <v>20</v>
      </c>
      <c r="H117" s="5">
        <f t="shared" si="82"/>
        <v>20</v>
      </c>
      <c r="I117" s="5">
        <f t="shared" si="82"/>
        <v>18</v>
      </c>
      <c r="J117" s="5">
        <f t="shared" si="82"/>
        <v>17</v>
      </c>
      <c r="K117" s="5">
        <f t="shared" si="82"/>
        <v>17</v>
      </c>
      <c r="L117" s="5">
        <f t="shared" si="82"/>
        <v>2</v>
      </c>
      <c r="M117" s="5">
        <f t="shared" si="82"/>
        <v>2</v>
      </c>
      <c r="N117" s="5">
        <f t="shared" si="82"/>
        <v>2</v>
      </c>
      <c r="O117" s="5">
        <f t="shared" si="82"/>
        <v>2</v>
      </c>
      <c r="P117" s="5">
        <f t="shared" si="82"/>
        <v>10</v>
      </c>
      <c r="Q117" s="5">
        <f t="shared" si="82"/>
        <v>10</v>
      </c>
      <c r="R117" s="5">
        <f t="shared" si="82"/>
        <v>10</v>
      </c>
      <c r="S117" s="5">
        <f t="shared" si="82"/>
        <v>10</v>
      </c>
      <c r="T117" s="5">
        <f t="shared" si="82"/>
        <v>8</v>
      </c>
      <c r="U117" s="5">
        <f t="shared" si="82"/>
        <v>8</v>
      </c>
      <c r="AG117" s="4"/>
      <c r="AH117" s="5">
        <f>COUNT(AH86:AH114)</f>
        <v>20</v>
      </c>
      <c r="AI117" s="5">
        <f>COUNT(AI86:AI114)</f>
        <v>20</v>
      </c>
      <c r="AJ117" s="5">
        <f>COUNT(AJ86:AJ114)</f>
        <v>10</v>
      </c>
      <c r="AK117" s="4"/>
      <c r="AL117" s="3"/>
      <c r="BP117" s="4"/>
      <c r="BR117" s="99" t="s">
        <v>179</v>
      </c>
      <c r="BS117" s="10" t="s">
        <v>71</v>
      </c>
      <c r="BT117" s="98" t="s">
        <v>180</v>
      </c>
      <c r="BU117" s="83"/>
      <c r="BV117" s="4"/>
      <c r="CA117" s="4"/>
    </row>
    <row r="118" spans="1:79">
      <c r="AG118" s="4"/>
      <c r="AK118" s="4"/>
      <c r="AL118" s="3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P118" s="4"/>
      <c r="BQ118" s="3" t="str">
        <f>CONCATENATE(BQ84, " WT")</f>
        <v>16kHz WT</v>
      </c>
      <c r="BR118" s="82">
        <f>COUNTIF(BT86:BT114,"&gt;0")</f>
        <v>5</v>
      </c>
      <c r="BS118" s="82">
        <f>COUNT(BT86:BT114)-BR118</f>
        <v>15</v>
      </c>
      <c r="BT118" s="83" t="s">
        <v>181</v>
      </c>
      <c r="BU118" s="153"/>
      <c r="BV118" s="4"/>
      <c r="CA118" s="4"/>
    </row>
    <row r="119" spans="1:79">
      <c r="B119" s="67" t="s">
        <v>104</v>
      </c>
      <c r="C119" s="86">
        <f>MEDIAN(C86:C114)</f>
        <v>32.5</v>
      </c>
      <c r="D119" s="86">
        <f t="shared" ref="D119:U119" si="83">MEDIAN(D86:D114)</f>
        <v>30</v>
      </c>
      <c r="E119" s="86">
        <f t="shared" si="83"/>
        <v>32.5</v>
      </c>
      <c r="F119" s="86">
        <f t="shared" si="83"/>
        <v>27.5</v>
      </c>
      <c r="G119" s="86">
        <f t="shared" si="83"/>
        <v>30</v>
      </c>
      <c r="H119" s="86">
        <f t="shared" si="83"/>
        <v>25</v>
      </c>
      <c r="I119" s="86">
        <f t="shared" si="83"/>
        <v>27.5</v>
      </c>
      <c r="J119" s="86">
        <f t="shared" si="83"/>
        <v>30</v>
      </c>
      <c r="K119" s="86">
        <f t="shared" si="83"/>
        <v>35</v>
      </c>
      <c r="L119" s="86">
        <f t="shared" si="83"/>
        <v>20</v>
      </c>
      <c r="M119" s="86">
        <f t="shared" si="83"/>
        <v>25</v>
      </c>
      <c r="N119" s="86">
        <f t="shared" si="83"/>
        <v>17.5</v>
      </c>
      <c r="O119" s="86">
        <f t="shared" si="83"/>
        <v>27.5</v>
      </c>
      <c r="P119" s="86">
        <f t="shared" si="83"/>
        <v>40</v>
      </c>
      <c r="Q119" s="86">
        <f t="shared" si="83"/>
        <v>32.5</v>
      </c>
      <c r="R119" s="86">
        <f t="shared" si="83"/>
        <v>35</v>
      </c>
      <c r="S119" s="86">
        <f t="shared" si="83"/>
        <v>40</v>
      </c>
      <c r="T119" s="86">
        <f t="shared" si="83"/>
        <v>40</v>
      </c>
      <c r="U119" s="86">
        <f t="shared" si="83"/>
        <v>42.5</v>
      </c>
      <c r="AG119" s="4"/>
      <c r="AH119" s="86">
        <f t="shared" ref="AH119:AJ119" si="84">MEDIAN(AH86:AH114)</f>
        <v>32.5</v>
      </c>
      <c r="AI119" s="86">
        <f t="shared" si="84"/>
        <v>29.166666666666664</v>
      </c>
      <c r="AJ119" s="86">
        <f t="shared" si="84"/>
        <v>37.5</v>
      </c>
      <c r="AK119" s="4"/>
      <c r="AL119" s="10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P119" s="4"/>
      <c r="BU119" s="154"/>
      <c r="BV119" s="4"/>
      <c r="CA119" s="4"/>
    </row>
    <row r="120" spans="1:79">
      <c r="B120" s="19" t="s">
        <v>132</v>
      </c>
      <c r="C120" s="86">
        <f>_xlfn.QUARTILE.INC(C86:C114,1)</f>
        <v>25</v>
      </c>
      <c r="D120" s="86">
        <f t="shared" ref="D120:U120" si="85">_xlfn.QUARTILE.INC(D86:D114,1)</f>
        <v>25</v>
      </c>
      <c r="E120" s="86">
        <f t="shared" si="85"/>
        <v>30</v>
      </c>
      <c r="F120" s="86">
        <f t="shared" si="85"/>
        <v>25</v>
      </c>
      <c r="G120" s="86">
        <f t="shared" si="85"/>
        <v>25</v>
      </c>
      <c r="H120" s="86">
        <f t="shared" si="85"/>
        <v>25</v>
      </c>
      <c r="I120" s="86">
        <f t="shared" si="85"/>
        <v>25</v>
      </c>
      <c r="J120" s="86">
        <f t="shared" si="85"/>
        <v>25</v>
      </c>
      <c r="K120" s="86">
        <f t="shared" si="85"/>
        <v>25</v>
      </c>
      <c r="L120" s="86">
        <f t="shared" si="85"/>
        <v>15</v>
      </c>
      <c r="M120" s="86">
        <f t="shared" si="85"/>
        <v>22.5</v>
      </c>
      <c r="N120" s="86">
        <f t="shared" si="85"/>
        <v>16.25</v>
      </c>
      <c r="O120" s="86">
        <f t="shared" si="85"/>
        <v>26.25</v>
      </c>
      <c r="P120" s="86">
        <f t="shared" si="85"/>
        <v>31.25</v>
      </c>
      <c r="Q120" s="86">
        <f t="shared" si="85"/>
        <v>25</v>
      </c>
      <c r="R120" s="86">
        <f t="shared" si="85"/>
        <v>30</v>
      </c>
      <c r="S120" s="86">
        <f t="shared" si="85"/>
        <v>36.25</v>
      </c>
      <c r="T120" s="86">
        <f t="shared" si="85"/>
        <v>37.5</v>
      </c>
      <c r="U120" s="86">
        <f t="shared" si="85"/>
        <v>35</v>
      </c>
      <c r="AG120" s="4"/>
      <c r="AH120" s="86">
        <f t="shared" ref="AH120:AJ120" si="86">_xlfn.QUARTILE.INC(AH86:AH114,1)</f>
        <v>30</v>
      </c>
      <c r="AI120" s="86">
        <f t="shared" si="86"/>
        <v>27.916666666666664</v>
      </c>
      <c r="AJ120" s="86">
        <f t="shared" si="86"/>
        <v>33.333333333333336</v>
      </c>
      <c r="AK120" s="4"/>
      <c r="BP120" s="4"/>
      <c r="BQ120" s="3" t="str">
        <f>CONCATENATE(BQ84, " WT")</f>
        <v>16kHz WT</v>
      </c>
      <c r="BR120" s="82">
        <f>COUNTIF(BR86:BR114,"&gt;0")</f>
        <v>2</v>
      </c>
      <c r="BS120" s="82">
        <f>COUNT(BR86:BR114)-BR120</f>
        <v>18</v>
      </c>
      <c r="BT120" s="83" t="str">
        <f>CONCATENATE(BR85," dB Losses")</f>
        <v>&gt;15 dB Losses</v>
      </c>
      <c r="BU120" s="154"/>
      <c r="BV120" s="4"/>
      <c r="CA120" s="4"/>
    </row>
    <row r="121" spans="1:79">
      <c r="B121" s="67" t="s">
        <v>133</v>
      </c>
      <c r="C121" s="86">
        <f>_xlfn.QUARTILE.INC(C86:C114,3)</f>
        <v>38.75</v>
      </c>
      <c r="D121" s="86">
        <f t="shared" ref="D121:U121" si="87">_xlfn.QUARTILE.INC(D86:D114,3)</f>
        <v>35</v>
      </c>
      <c r="E121" s="86">
        <f t="shared" si="87"/>
        <v>35</v>
      </c>
      <c r="F121" s="86">
        <f t="shared" si="87"/>
        <v>35</v>
      </c>
      <c r="G121" s="86">
        <f t="shared" si="87"/>
        <v>31.25</v>
      </c>
      <c r="H121" s="86">
        <f t="shared" si="87"/>
        <v>30</v>
      </c>
      <c r="I121" s="86">
        <f t="shared" si="87"/>
        <v>33.75</v>
      </c>
      <c r="J121" s="86">
        <f t="shared" si="87"/>
        <v>35</v>
      </c>
      <c r="K121" s="86">
        <f t="shared" si="87"/>
        <v>35</v>
      </c>
      <c r="L121" s="86">
        <f t="shared" si="87"/>
        <v>25</v>
      </c>
      <c r="M121" s="86">
        <f t="shared" si="87"/>
        <v>27.5</v>
      </c>
      <c r="N121" s="86">
        <f t="shared" si="87"/>
        <v>18.75</v>
      </c>
      <c r="O121" s="86">
        <f t="shared" si="87"/>
        <v>28.75</v>
      </c>
      <c r="P121" s="86">
        <f t="shared" si="87"/>
        <v>43.75</v>
      </c>
      <c r="Q121" s="86">
        <f t="shared" si="87"/>
        <v>40</v>
      </c>
      <c r="R121" s="86">
        <f t="shared" si="87"/>
        <v>46.25</v>
      </c>
      <c r="S121" s="86">
        <f t="shared" si="87"/>
        <v>43.75</v>
      </c>
      <c r="T121" s="86">
        <f t="shared" si="87"/>
        <v>40</v>
      </c>
      <c r="U121" s="86">
        <f t="shared" si="87"/>
        <v>50</v>
      </c>
      <c r="AG121" s="4"/>
      <c r="AH121" s="86">
        <f t="shared" ref="AH121:AJ121" si="88">_xlfn.QUARTILE.INC(AH86:AH114,3)</f>
        <v>35</v>
      </c>
      <c r="AI121" s="86">
        <f t="shared" si="88"/>
        <v>30.625</v>
      </c>
      <c r="AJ121" s="86">
        <f t="shared" si="88"/>
        <v>41.25</v>
      </c>
      <c r="AK121" s="4"/>
      <c r="BP121" s="4"/>
      <c r="BR121" s="61"/>
      <c r="BT121" s="83"/>
      <c r="BU121" s="154"/>
      <c r="BV121" s="4"/>
      <c r="CA121" s="4"/>
    </row>
    <row r="122" spans="1:79">
      <c r="B122" s="6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AG122" s="4"/>
      <c r="AH122" s="2"/>
      <c r="AI122" s="2"/>
      <c r="AJ122" s="2"/>
      <c r="AK122" s="4"/>
      <c r="BP122" s="4"/>
      <c r="BQ122" s="3" t="str">
        <f>CONCATENATE(BQ84, " WT")</f>
        <v>16kHz WT</v>
      </c>
      <c r="BR122" s="82">
        <f>COUNTIF(BS86:BS114,"&gt;0")</f>
        <v>5</v>
      </c>
      <c r="BS122" s="82">
        <f>COUNT(BS86:BS114)-BR122</f>
        <v>15</v>
      </c>
      <c r="BT122" s="83" t="str">
        <f>CONCATENATE(BS85," dB Gains")</f>
        <v>&lt;-15 dB Gains</v>
      </c>
      <c r="BU122" s="153"/>
      <c r="BV122" s="4"/>
      <c r="CA122" s="4"/>
    </row>
    <row r="123" spans="1:79">
      <c r="B123" s="3"/>
      <c r="D123" s="5"/>
      <c r="E123" s="5"/>
      <c r="F123" s="5"/>
      <c r="G123" s="5"/>
      <c r="H123" s="5"/>
      <c r="I123" s="5"/>
      <c r="J123" s="5"/>
      <c r="K123" s="5"/>
      <c r="L123" s="5"/>
      <c r="M123" s="5"/>
      <c r="AG123" s="4"/>
      <c r="AH123" s="5"/>
      <c r="AI123" s="5"/>
      <c r="AJ123" s="68"/>
      <c r="AK123" s="4"/>
      <c r="BP123" s="4"/>
      <c r="BV123" s="4"/>
      <c r="CA123" s="4"/>
    </row>
    <row r="124" spans="1:79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CA124" s="4"/>
    </row>
    <row r="125" spans="1:79">
      <c r="A125" s="30" t="s">
        <v>53</v>
      </c>
      <c r="B125" s="97" t="s">
        <v>228</v>
      </c>
      <c r="C125" s="25" t="str">
        <f>CONCATENATE("ABR thresholds for ",A125," sounds ")</f>
        <v xml:space="preserve">ABR thresholds for 32kHz sounds </v>
      </c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4"/>
      <c r="AH125" s="32"/>
      <c r="AI125" s="32"/>
      <c r="AJ125" s="25"/>
      <c r="AK125" s="4"/>
      <c r="AL125" s="30" t="s">
        <v>58</v>
      </c>
      <c r="AM125" t="s">
        <v>57</v>
      </c>
      <c r="AO125" s="46" t="s">
        <v>61</v>
      </c>
      <c r="AP125" s="47">
        <f>$AP$2</f>
        <v>15</v>
      </c>
      <c r="AQ125" s="48" t="s">
        <v>62</v>
      </c>
      <c r="AR125" s="49">
        <f>$AR$2</f>
        <v>-15</v>
      </c>
      <c r="BP125" s="4"/>
      <c r="BQ125" s="30" t="s">
        <v>53</v>
      </c>
      <c r="BR125" s="19" t="s">
        <v>54</v>
      </c>
      <c r="BS125" s="20" t="s">
        <v>55</v>
      </c>
      <c r="BT125" s="20"/>
      <c r="BU125" s="20"/>
      <c r="BV125" s="4"/>
      <c r="CA125" s="4"/>
    </row>
    <row r="126" spans="1:79">
      <c r="A126" s="24" t="s">
        <v>56</v>
      </c>
      <c r="B126" s="103" t="s">
        <v>281</v>
      </c>
      <c r="C126" s="9">
        <v>3</v>
      </c>
      <c r="D126" s="9">
        <v>4</v>
      </c>
      <c r="E126" s="9">
        <v>5</v>
      </c>
      <c r="F126" s="9">
        <v>6</v>
      </c>
      <c r="G126" s="9">
        <v>7</v>
      </c>
      <c r="H126" s="9">
        <v>8</v>
      </c>
      <c r="I126" s="9">
        <v>9</v>
      </c>
      <c r="J126" s="9">
        <v>10</v>
      </c>
      <c r="K126" s="77">
        <v>11</v>
      </c>
      <c r="L126" s="9">
        <v>12</v>
      </c>
      <c r="M126" s="9">
        <v>13</v>
      </c>
      <c r="N126" s="9">
        <v>14</v>
      </c>
      <c r="O126" s="9">
        <v>15</v>
      </c>
      <c r="P126" s="9">
        <v>16</v>
      </c>
      <c r="Q126" s="9">
        <v>17</v>
      </c>
      <c r="R126" s="9">
        <v>18</v>
      </c>
      <c r="S126" s="9">
        <v>19</v>
      </c>
      <c r="T126" s="7">
        <v>20</v>
      </c>
      <c r="U126" s="7">
        <v>21</v>
      </c>
      <c r="V126" s="7">
        <v>22</v>
      </c>
      <c r="W126" s="7">
        <v>23</v>
      </c>
      <c r="X126" s="7">
        <v>24</v>
      </c>
      <c r="Y126" s="7">
        <v>25</v>
      </c>
      <c r="Z126" s="7">
        <v>26</v>
      </c>
      <c r="AA126" s="7">
        <v>27</v>
      </c>
      <c r="AB126" s="7">
        <v>28</v>
      </c>
      <c r="AC126" s="7">
        <v>29</v>
      </c>
      <c r="AD126" s="7">
        <v>30</v>
      </c>
      <c r="AE126" s="7">
        <v>31</v>
      </c>
      <c r="AF126" s="7">
        <v>32</v>
      </c>
      <c r="AG126" s="4"/>
      <c r="AH126" s="63" t="s">
        <v>64</v>
      </c>
      <c r="AI126" s="63" t="s">
        <v>65</v>
      </c>
      <c r="AJ126" s="64" t="s">
        <v>103</v>
      </c>
      <c r="AK126" s="4"/>
      <c r="AL126" s="6"/>
      <c r="AM126" s="9">
        <v>4</v>
      </c>
      <c r="AN126" s="9">
        <v>5</v>
      </c>
      <c r="AO126" s="9">
        <v>6</v>
      </c>
      <c r="AP126" s="9">
        <v>7</v>
      </c>
      <c r="AQ126" s="9">
        <v>8</v>
      </c>
      <c r="AR126" s="9">
        <v>9</v>
      </c>
      <c r="AS126" s="9">
        <v>10</v>
      </c>
      <c r="AT126" s="77">
        <v>11</v>
      </c>
      <c r="AU126" s="9">
        <v>12</v>
      </c>
      <c r="AV126" s="9">
        <v>13</v>
      </c>
      <c r="AW126" s="9">
        <v>14</v>
      </c>
      <c r="AX126" s="9">
        <v>15</v>
      </c>
      <c r="AY126" s="9">
        <v>16</v>
      </c>
      <c r="AZ126" s="9">
        <v>17</v>
      </c>
      <c r="BA126" s="9">
        <v>18</v>
      </c>
      <c r="BB126" s="9">
        <v>19</v>
      </c>
      <c r="BC126" s="7">
        <v>20</v>
      </c>
      <c r="BD126" s="7">
        <v>21</v>
      </c>
      <c r="BE126" s="7">
        <v>22</v>
      </c>
      <c r="BF126" s="7">
        <v>23</v>
      </c>
      <c r="BG126" s="7">
        <v>24</v>
      </c>
      <c r="BH126" s="7">
        <v>25</v>
      </c>
      <c r="BI126" s="7">
        <v>26</v>
      </c>
      <c r="BJ126" s="7">
        <v>27</v>
      </c>
      <c r="BK126" s="7">
        <v>28</v>
      </c>
      <c r="BL126" s="7">
        <v>29</v>
      </c>
      <c r="BM126" s="7">
        <v>30</v>
      </c>
      <c r="BN126" s="7">
        <v>31</v>
      </c>
      <c r="BO126" s="7">
        <v>32</v>
      </c>
      <c r="BP126" s="4"/>
      <c r="BQ126" s="6" t="s">
        <v>56</v>
      </c>
      <c r="BR126" s="22" t="str">
        <f>BR3</f>
        <v>&gt;15</v>
      </c>
      <c r="BS126" s="22" t="str">
        <f>BS3</f>
        <v>&lt;-15</v>
      </c>
      <c r="BT126" s="22"/>
      <c r="BU126" s="22" t="s">
        <v>424</v>
      </c>
      <c r="BV126" s="4"/>
      <c r="CA126" s="4"/>
    </row>
    <row r="127" spans="1:79">
      <c r="A127" t="s">
        <v>101</v>
      </c>
      <c r="B127" t="s">
        <v>549</v>
      </c>
      <c r="C127">
        <v>30</v>
      </c>
      <c r="D127" s="5">
        <v>35</v>
      </c>
      <c r="E127" s="5">
        <v>25</v>
      </c>
      <c r="F127" s="5">
        <v>20</v>
      </c>
      <c r="G127" s="5">
        <v>25</v>
      </c>
      <c r="H127" s="5">
        <v>20</v>
      </c>
      <c r="I127" s="5"/>
      <c r="J127" s="5">
        <v>20</v>
      </c>
      <c r="K127" s="84">
        <v>25</v>
      </c>
      <c r="L127" s="5">
        <v>20</v>
      </c>
      <c r="M127" s="5">
        <v>20</v>
      </c>
      <c r="N127" s="5">
        <v>20</v>
      </c>
      <c r="O127" s="5">
        <v>25</v>
      </c>
      <c r="P127">
        <v>20</v>
      </c>
      <c r="Q127">
        <v>35</v>
      </c>
      <c r="R127">
        <v>60</v>
      </c>
      <c r="S127">
        <v>55</v>
      </c>
      <c r="AG127" s="4"/>
      <c r="AH127" s="2">
        <f t="shared" ref="AH127:AH146" si="89">AVERAGE(C127:E127)</f>
        <v>30</v>
      </c>
      <c r="AI127" s="59">
        <f t="shared" ref="AI127:AI146" si="90">AVERAGE(I127:K127)</f>
        <v>22.5</v>
      </c>
      <c r="AJ127">
        <f>AVERAGE(P127:S127)</f>
        <v>42.5</v>
      </c>
      <c r="AK127" s="4"/>
      <c r="AM127" s="44">
        <f t="shared" ref="AM127:AQ129" si="91">D127-C127</f>
        <v>5</v>
      </c>
      <c r="AN127" s="44">
        <f t="shared" si="91"/>
        <v>-10</v>
      </c>
      <c r="AO127" s="44">
        <f t="shared" si="91"/>
        <v>-5</v>
      </c>
      <c r="AP127" s="44">
        <f t="shared" si="91"/>
        <v>5</v>
      </c>
      <c r="AQ127" s="44">
        <f t="shared" si="91"/>
        <v>-5</v>
      </c>
      <c r="AR127" s="44"/>
      <c r="AS127" s="44">
        <f>J127-H127</f>
        <v>0</v>
      </c>
      <c r="AT127" s="78">
        <f t="shared" ref="AT127:BB128" si="92">K127-J127</f>
        <v>5</v>
      </c>
      <c r="AU127" s="44">
        <f t="shared" si="92"/>
        <v>-5</v>
      </c>
      <c r="AV127" s="44">
        <f t="shared" si="92"/>
        <v>0</v>
      </c>
      <c r="AW127" s="44">
        <f t="shared" si="92"/>
        <v>0</v>
      </c>
      <c r="AX127" s="44">
        <f t="shared" si="92"/>
        <v>5</v>
      </c>
      <c r="AY127" s="44">
        <f t="shared" si="92"/>
        <v>-5</v>
      </c>
      <c r="AZ127" s="44">
        <f t="shared" si="92"/>
        <v>15</v>
      </c>
      <c r="BA127" s="44">
        <f t="shared" si="92"/>
        <v>25</v>
      </c>
      <c r="BB127" s="44">
        <f t="shared" si="92"/>
        <v>-5</v>
      </c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"/>
      <c r="BQ127" s="5" t="str">
        <f t="shared" ref="BQ127:BQ146" si="93">A127</f>
        <v>PSD-712</v>
      </c>
      <c r="BR127" s="8">
        <f t="shared" ref="BR127:BR146" si="94">COUNTIF(AM127:AT127,$BR$126)</f>
        <v>0</v>
      </c>
      <c r="BS127">
        <f t="shared" ref="BS127:BS146" si="95">COUNTIF(AM127:AT127,$BS$126)</f>
        <v>0</v>
      </c>
      <c r="BT127">
        <f>BR127+BS127</f>
        <v>0</v>
      </c>
      <c r="BU127">
        <f t="shared" ref="BU127:BU146" si="96">COUNT(AM127:AT127)</f>
        <v>7</v>
      </c>
      <c r="BV127" s="4"/>
      <c r="CA127" s="4"/>
    </row>
    <row r="128" spans="1:79">
      <c r="A128" t="s">
        <v>102</v>
      </c>
      <c r="B128" t="s">
        <v>549</v>
      </c>
      <c r="C128">
        <v>30</v>
      </c>
      <c r="D128">
        <v>55</v>
      </c>
      <c r="E128">
        <v>30</v>
      </c>
      <c r="F128">
        <v>25</v>
      </c>
      <c r="G128">
        <v>30</v>
      </c>
      <c r="H128">
        <v>35</v>
      </c>
      <c r="J128">
        <v>35</v>
      </c>
      <c r="K128" s="75">
        <v>30</v>
      </c>
      <c r="L128" s="5">
        <v>30</v>
      </c>
      <c r="M128" s="5">
        <v>30</v>
      </c>
      <c r="N128" s="5">
        <v>30</v>
      </c>
      <c r="O128" s="5">
        <v>30</v>
      </c>
      <c r="P128">
        <v>30</v>
      </c>
      <c r="Q128">
        <v>30</v>
      </c>
      <c r="R128">
        <v>35</v>
      </c>
      <c r="S128">
        <v>35</v>
      </c>
      <c r="AG128" s="4"/>
      <c r="AH128" s="59">
        <f t="shared" si="89"/>
        <v>38.333333333333336</v>
      </c>
      <c r="AI128" s="59">
        <f t="shared" si="90"/>
        <v>32.5</v>
      </c>
      <c r="AJ128">
        <f>AVERAGE(P128:S128)</f>
        <v>32.5</v>
      </c>
      <c r="AK128" s="4"/>
      <c r="AM128" s="8">
        <f t="shared" si="91"/>
        <v>25</v>
      </c>
      <c r="AN128" s="8">
        <f t="shared" si="91"/>
        <v>-25</v>
      </c>
      <c r="AO128" s="8">
        <f t="shared" si="91"/>
        <v>-5</v>
      </c>
      <c r="AP128" s="8">
        <f t="shared" si="91"/>
        <v>5</v>
      </c>
      <c r="AQ128" s="8">
        <f t="shared" si="91"/>
        <v>5</v>
      </c>
      <c r="AR128" s="8"/>
      <c r="AS128" s="8">
        <f>J128-H128</f>
        <v>0</v>
      </c>
      <c r="AT128" s="75">
        <f t="shared" si="92"/>
        <v>-5</v>
      </c>
      <c r="AU128" s="8">
        <f t="shared" si="92"/>
        <v>0</v>
      </c>
      <c r="AV128" s="8">
        <f t="shared" si="92"/>
        <v>0</v>
      </c>
      <c r="AW128" s="8">
        <f t="shared" si="92"/>
        <v>0</v>
      </c>
      <c r="AX128" s="8">
        <f t="shared" si="92"/>
        <v>0</v>
      </c>
      <c r="AY128" s="8">
        <f t="shared" si="92"/>
        <v>0</v>
      </c>
      <c r="AZ128" s="8">
        <f t="shared" si="92"/>
        <v>0</v>
      </c>
      <c r="BA128" s="8">
        <f t="shared" si="92"/>
        <v>5</v>
      </c>
      <c r="BB128" s="8">
        <f t="shared" si="92"/>
        <v>0</v>
      </c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4"/>
      <c r="BQ128" s="15" t="str">
        <f t="shared" si="93"/>
        <v>PSD-715</v>
      </c>
      <c r="BR128" s="8">
        <f t="shared" si="94"/>
        <v>1</v>
      </c>
      <c r="BS128" s="8">
        <f t="shared" si="95"/>
        <v>1</v>
      </c>
      <c r="BT128">
        <f t="shared" ref="BT128:BT146" si="97">BR128+BS128</f>
        <v>2</v>
      </c>
      <c r="BU128">
        <f t="shared" si="96"/>
        <v>7</v>
      </c>
      <c r="BV128" s="4"/>
      <c r="CA128" s="4"/>
    </row>
    <row r="129" spans="1:79">
      <c r="A129" t="s">
        <v>77</v>
      </c>
      <c r="B129" t="s">
        <v>549</v>
      </c>
      <c r="C129">
        <v>35</v>
      </c>
      <c r="D129">
        <v>35</v>
      </c>
      <c r="E129">
        <v>30</v>
      </c>
      <c r="F129">
        <v>30</v>
      </c>
      <c r="G129">
        <v>30</v>
      </c>
      <c r="H129">
        <v>45</v>
      </c>
      <c r="I129">
        <v>30</v>
      </c>
      <c r="K129" s="75"/>
      <c r="L129" s="5"/>
      <c r="M129" s="5"/>
      <c r="N129" s="5"/>
      <c r="O129" s="5"/>
      <c r="AG129" s="4"/>
      <c r="AH129" s="59">
        <f t="shared" si="89"/>
        <v>33.333333333333336</v>
      </c>
      <c r="AI129" s="59">
        <f t="shared" si="90"/>
        <v>30</v>
      </c>
      <c r="AJ129" s="8"/>
      <c r="AK129" s="4"/>
      <c r="AM129" s="8">
        <f t="shared" si="91"/>
        <v>0</v>
      </c>
      <c r="AN129" s="8">
        <f t="shared" si="91"/>
        <v>-5</v>
      </c>
      <c r="AO129" s="8">
        <f t="shared" si="91"/>
        <v>0</v>
      </c>
      <c r="AP129" s="8">
        <f t="shared" si="91"/>
        <v>0</v>
      </c>
      <c r="AQ129" s="8">
        <f t="shared" si="91"/>
        <v>15</v>
      </c>
      <c r="AR129" s="8">
        <f t="shared" ref="AR129:AR146" si="98">I129-H129</f>
        <v>-15</v>
      </c>
      <c r="AS129" s="8"/>
      <c r="AT129" s="75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4"/>
      <c r="BQ129" s="15" t="str">
        <f t="shared" si="93"/>
        <v>PSD-848</v>
      </c>
      <c r="BR129" s="8">
        <f t="shared" si="94"/>
        <v>0</v>
      </c>
      <c r="BS129" s="8">
        <f t="shared" si="95"/>
        <v>0</v>
      </c>
      <c r="BT129">
        <f t="shared" si="97"/>
        <v>0</v>
      </c>
      <c r="BU129">
        <f t="shared" si="96"/>
        <v>6</v>
      </c>
      <c r="BV129" s="4"/>
      <c r="CA129" s="4"/>
    </row>
    <row r="130" spans="1:79">
      <c r="A130" t="s">
        <v>28</v>
      </c>
      <c r="B130" t="s">
        <v>549</v>
      </c>
      <c r="D130">
        <v>35</v>
      </c>
      <c r="E130">
        <v>30</v>
      </c>
      <c r="F130">
        <v>35</v>
      </c>
      <c r="G130">
        <v>30</v>
      </c>
      <c r="H130">
        <v>40</v>
      </c>
      <c r="I130">
        <v>35</v>
      </c>
      <c r="K130" s="75"/>
      <c r="L130" s="5"/>
      <c r="M130" s="5"/>
      <c r="N130" s="5"/>
      <c r="O130" s="5"/>
      <c r="AG130" s="4"/>
      <c r="AH130" s="59">
        <f t="shared" si="89"/>
        <v>32.5</v>
      </c>
      <c r="AI130" s="59">
        <f t="shared" si="90"/>
        <v>35</v>
      </c>
      <c r="AJ130" s="8"/>
      <c r="AK130" s="4"/>
      <c r="AM130" s="8"/>
      <c r="AN130" s="8">
        <f t="shared" ref="AN130:AN146" si="99">E130-D130</f>
        <v>-5</v>
      </c>
      <c r="AO130" s="8">
        <f t="shared" ref="AO130:AO146" si="100">F130-E130</f>
        <v>5</v>
      </c>
      <c r="AP130" s="8">
        <f t="shared" ref="AP130:AP146" si="101">G130-F130</f>
        <v>-5</v>
      </c>
      <c r="AQ130" s="8">
        <f t="shared" ref="AQ130:AQ146" si="102">H130-G130</f>
        <v>10</v>
      </c>
      <c r="AR130" s="8">
        <f t="shared" si="98"/>
        <v>-5</v>
      </c>
      <c r="AS130" s="8"/>
      <c r="AT130" s="75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4"/>
      <c r="BQ130" s="15" t="str">
        <f t="shared" si="93"/>
        <v>PSD-849</v>
      </c>
      <c r="BR130" s="8">
        <f t="shared" si="94"/>
        <v>0</v>
      </c>
      <c r="BS130" s="8">
        <f t="shared" si="95"/>
        <v>0</v>
      </c>
      <c r="BT130">
        <f t="shared" si="97"/>
        <v>0</v>
      </c>
      <c r="BU130">
        <f t="shared" si="96"/>
        <v>5</v>
      </c>
      <c r="BV130" s="4"/>
      <c r="CA130" s="4"/>
    </row>
    <row r="131" spans="1:79" s="8" customFormat="1">
      <c r="A131" s="8" t="s">
        <v>29</v>
      </c>
      <c r="B131" t="s">
        <v>549</v>
      </c>
      <c r="D131" s="8">
        <v>35</v>
      </c>
      <c r="E131" s="8">
        <v>20</v>
      </c>
      <c r="F131" s="8">
        <v>40</v>
      </c>
      <c r="G131" s="8">
        <v>40</v>
      </c>
      <c r="H131" s="8">
        <v>45</v>
      </c>
      <c r="I131" s="8">
        <v>25</v>
      </c>
      <c r="K131" s="75"/>
      <c r="L131" s="15"/>
      <c r="M131" s="15"/>
      <c r="N131" s="15"/>
      <c r="O131" s="15"/>
      <c r="AG131" s="4"/>
      <c r="AH131" s="59">
        <f t="shared" si="89"/>
        <v>27.5</v>
      </c>
      <c r="AI131" s="59">
        <f t="shared" si="90"/>
        <v>25</v>
      </c>
      <c r="AK131" s="4"/>
      <c r="AN131" s="8">
        <f t="shared" si="99"/>
        <v>-15</v>
      </c>
      <c r="AO131" s="8">
        <f t="shared" si="100"/>
        <v>20</v>
      </c>
      <c r="AP131" s="8">
        <f t="shared" si="101"/>
        <v>0</v>
      </c>
      <c r="AQ131" s="8">
        <f t="shared" si="102"/>
        <v>5</v>
      </c>
      <c r="AR131" s="8">
        <f t="shared" si="98"/>
        <v>-20</v>
      </c>
      <c r="AT131" s="75"/>
      <c r="BP131" s="28"/>
      <c r="BQ131" s="15" t="str">
        <f t="shared" si="93"/>
        <v>PSD-850</v>
      </c>
      <c r="BR131" s="8">
        <f t="shared" si="94"/>
        <v>1</v>
      </c>
      <c r="BS131" s="8">
        <f t="shared" si="95"/>
        <v>1</v>
      </c>
      <c r="BT131">
        <f t="shared" si="97"/>
        <v>2</v>
      </c>
      <c r="BU131">
        <f t="shared" si="96"/>
        <v>5</v>
      </c>
      <c r="BV131" s="28"/>
      <c r="CA131" s="28"/>
    </row>
    <row r="132" spans="1:79">
      <c r="A132" t="s">
        <v>78</v>
      </c>
      <c r="B132" t="s">
        <v>550</v>
      </c>
      <c r="C132" s="15">
        <v>35</v>
      </c>
      <c r="D132" s="15">
        <v>30</v>
      </c>
      <c r="E132" s="15">
        <v>30</v>
      </c>
      <c r="F132" s="15">
        <v>30</v>
      </c>
      <c r="G132" s="15">
        <v>40</v>
      </c>
      <c r="H132" s="15">
        <v>15</v>
      </c>
      <c r="I132" s="15">
        <v>25</v>
      </c>
      <c r="J132" s="15">
        <v>30</v>
      </c>
      <c r="K132" s="75">
        <v>25</v>
      </c>
      <c r="AG132" s="4"/>
      <c r="AH132" s="59">
        <f t="shared" si="89"/>
        <v>31.666666666666668</v>
      </c>
      <c r="AI132" s="60">
        <f t="shared" si="90"/>
        <v>26.666666666666668</v>
      </c>
      <c r="AK132" s="4"/>
      <c r="AM132" s="8">
        <f t="shared" ref="AM132:AM146" si="103">D132-C132</f>
        <v>-5</v>
      </c>
      <c r="AN132" s="8">
        <f t="shared" si="99"/>
        <v>0</v>
      </c>
      <c r="AO132" s="8">
        <f t="shared" si="100"/>
        <v>0</v>
      </c>
      <c r="AP132" s="8">
        <f t="shared" si="101"/>
        <v>10</v>
      </c>
      <c r="AQ132" s="8">
        <f t="shared" si="102"/>
        <v>-25</v>
      </c>
      <c r="AR132" s="8">
        <f t="shared" si="98"/>
        <v>10</v>
      </c>
      <c r="AS132" s="8">
        <f t="shared" ref="AS132:AS146" si="104">J132-I132</f>
        <v>5</v>
      </c>
      <c r="AT132" s="75">
        <f t="shared" ref="AT132:AT146" si="105">K132-J132</f>
        <v>-5</v>
      </c>
      <c r="BP132" s="4"/>
      <c r="BQ132" s="15" t="str">
        <f t="shared" si="93"/>
        <v>BL6-01</v>
      </c>
      <c r="BR132" s="8">
        <f t="shared" si="94"/>
        <v>0</v>
      </c>
      <c r="BS132" s="8">
        <f t="shared" si="95"/>
        <v>1</v>
      </c>
      <c r="BT132">
        <f t="shared" si="97"/>
        <v>1</v>
      </c>
      <c r="BU132">
        <f t="shared" si="96"/>
        <v>8</v>
      </c>
      <c r="BV132" s="4"/>
      <c r="CA132" s="4"/>
    </row>
    <row r="133" spans="1:79">
      <c r="A133" t="s">
        <v>79</v>
      </c>
      <c r="B133" t="s">
        <v>550</v>
      </c>
      <c r="C133" s="15">
        <v>30</v>
      </c>
      <c r="D133" s="15">
        <v>35</v>
      </c>
      <c r="E133" s="15">
        <v>30</v>
      </c>
      <c r="F133" s="15">
        <v>35</v>
      </c>
      <c r="G133" s="15">
        <v>25</v>
      </c>
      <c r="H133" s="15">
        <v>20</v>
      </c>
      <c r="I133" s="15">
        <v>30</v>
      </c>
      <c r="J133" s="15">
        <v>25</v>
      </c>
      <c r="K133" s="75">
        <v>20</v>
      </c>
      <c r="AG133" s="4"/>
      <c r="AH133" s="59">
        <f t="shared" si="89"/>
        <v>31.666666666666668</v>
      </c>
      <c r="AI133" s="60">
        <f t="shared" si="90"/>
        <v>25</v>
      </c>
      <c r="AK133" s="4"/>
      <c r="AM133" s="8">
        <f t="shared" si="103"/>
        <v>5</v>
      </c>
      <c r="AN133" s="8">
        <f t="shared" si="99"/>
        <v>-5</v>
      </c>
      <c r="AO133" s="8">
        <f t="shared" si="100"/>
        <v>5</v>
      </c>
      <c r="AP133" s="8">
        <f t="shared" si="101"/>
        <v>-10</v>
      </c>
      <c r="AQ133" s="8">
        <f t="shared" si="102"/>
        <v>-5</v>
      </c>
      <c r="AR133" s="8">
        <f t="shared" si="98"/>
        <v>10</v>
      </c>
      <c r="AS133" s="8">
        <f t="shared" si="104"/>
        <v>-5</v>
      </c>
      <c r="AT133" s="75">
        <f t="shared" si="105"/>
        <v>-5</v>
      </c>
      <c r="BP133" s="4"/>
      <c r="BQ133" s="15" t="str">
        <f t="shared" si="93"/>
        <v>BL6-02</v>
      </c>
      <c r="BR133" s="8">
        <f t="shared" si="94"/>
        <v>0</v>
      </c>
      <c r="BS133" s="8">
        <f t="shared" si="95"/>
        <v>0</v>
      </c>
      <c r="BT133">
        <f t="shared" si="97"/>
        <v>0</v>
      </c>
      <c r="BU133">
        <f t="shared" si="96"/>
        <v>8</v>
      </c>
      <c r="BV133" s="4"/>
      <c r="CA133" s="4"/>
    </row>
    <row r="134" spans="1:79">
      <c r="A134" t="s">
        <v>80</v>
      </c>
      <c r="B134" t="s">
        <v>550</v>
      </c>
      <c r="C134" s="15">
        <v>30</v>
      </c>
      <c r="D134" s="15">
        <v>30</v>
      </c>
      <c r="E134" s="15">
        <v>30</v>
      </c>
      <c r="F134" s="15">
        <v>35</v>
      </c>
      <c r="G134" s="15">
        <v>20</v>
      </c>
      <c r="H134" s="15">
        <v>25</v>
      </c>
      <c r="I134" s="15">
        <v>35</v>
      </c>
      <c r="J134" s="15">
        <v>25</v>
      </c>
      <c r="K134" s="75">
        <v>25</v>
      </c>
      <c r="AG134" s="4"/>
      <c r="AH134" s="59">
        <f t="shared" si="89"/>
        <v>30</v>
      </c>
      <c r="AI134" s="60">
        <f t="shared" si="90"/>
        <v>28.333333333333332</v>
      </c>
      <c r="AK134" s="4"/>
      <c r="AM134" s="8">
        <f t="shared" si="103"/>
        <v>0</v>
      </c>
      <c r="AN134" s="8">
        <f t="shared" si="99"/>
        <v>0</v>
      </c>
      <c r="AO134" s="8">
        <f t="shared" si="100"/>
        <v>5</v>
      </c>
      <c r="AP134" s="8">
        <f t="shared" si="101"/>
        <v>-15</v>
      </c>
      <c r="AQ134" s="8">
        <f t="shared" si="102"/>
        <v>5</v>
      </c>
      <c r="AR134" s="8">
        <f t="shared" si="98"/>
        <v>10</v>
      </c>
      <c r="AS134" s="8">
        <f t="shared" si="104"/>
        <v>-10</v>
      </c>
      <c r="AT134" s="75">
        <f t="shared" si="105"/>
        <v>0</v>
      </c>
      <c r="BP134" s="4"/>
      <c r="BQ134" s="15" t="str">
        <f t="shared" si="93"/>
        <v>BL6-03</v>
      </c>
      <c r="BR134" s="8">
        <f t="shared" si="94"/>
        <v>0</v>
      </c>
      <c r="BS134" s="8">
        <f t="shared" si="95"/>
        <v>0</v>
      </c>
      <c r="BT134">
        <f t="shared" si="97"/>
        <v>0</v>
      </c>
      <c r="BU134">
        <f t="shared" si="96"/>
        <v>8</v>
      </c>
      <c r="BV134" s="4"/>
      <c r="CA134" s="4"/>
    </row>
    <row r="135" spans="1:79">
      <c r="A135" t="s">
        <v>81</v>
      </c>
      <c r="B135" t="s">
        <v>550</v>
      </c>
      <c r="C135" s="15">
        <v>30</v>
      </c>
      <c r="D135" s="15">
        <v>35</v>
      </c>
      <c r="E135" s="15">
        <v>40</v>
      </c>
      <c r="F135" s="15">
        <v>30</v>
      </c>
      <c r="G135" s="15">
        <v>25</v>
      </c>
      <c r="H135" s="15">
        <v>35</v>
      </c>
      <c r="I135" s="15">
        <v>35</v>
      </c>
      <c r="J135" s="15">
        <v>30</v>
      </c>
      <c r="K135" s="75">
        <v>35</v>
      </c>
      <c r="AG135" s="4"/>
      <c r="AH135" s="59">
        <f t="shared" si="89"/>
        <v>35</v>
      </c>
      <c r="AI135" s="60">
        <f t="shared" si="90"/>
        <v>33.333333333333336</v>
      </c>
      <c r="AK135" s="4"/>
      <c r="AM135" s="8">
        <f t="shared" si="103"/>
        <v>5</v>
      </c>
      <c r="AN135" s="8">
        <f t="shared" si="99"/>
        <v>5</v>
      </c>
      <c r="AO135" s="8">
        <f t="shared" si="100"/>
        <v>-10</v>
      </c>
      <c r="AP135" s="8">
        <f t="shared" si="101"/>
        <v>-5</v>
      </c>
      <c r="AQ135" s="8">
        <f t="shared" si="102"/>
        <v>10</v>
      </c>
      <c r="AR135" s="8">
        <f t="shared" si="98"/>
        <v>0</v>
      </c>
      <c r="AS135" s="8">
        <f t="shared" si="104"/>
        <v>-5</v>
      </c>
      <c r="AT135" s="75">
        <f t="shared" si="105"/>
        <v>5</v>
      </c>
      <c r="BP135" s="4"/>
      <c r="BQ135" s="15" t="str">
        <f t="shared" si="93"/>
        <v>BL6-05</v>
      </c>
      <c r="BR135" s="8">
        <f t="shared" si="94"/>
        <v>0</v>
      </c>
      <c r="BS135" s="8">
        <f t="shared" si="95"/>
        <v>0</v>
      </c>
      <c r="BT135">
        <f t="shared" si="97"/>
        <v>0</v>
      </c>
      <c r="BU135">
        <f t="shared" si="96"/>
        <v>8</v>
      </c>
      <c r="BV135" s="4"/>
      <c r="CA135" s="4"/>
    </row>
    <row r="136" spans="1:79">
      <c r="A136" t="s">
        <v>82</v>
      </c>
      <c r="B136" t="s">
        <v>550</v>
      </c>
      <c r="C136" s="15">
        <v>40</v>
      </c>
      <c r="D136" s="15">
        <v>30</v>
      </c>
      <c r="E136" s="15">
        <v>30</v>
      </c>
      <c r="F136" s="15">
        <v>30</v>
      </c>
      <c r="G136" s="15">
        <v>30</v>
      </c>
      <c r="H136" s="15">
        <v>20</v>
      </c>
      <c r="I136" s="15">
        <v>25</v>
      </c>
      <c r="J136" s="15">
        <v>20</v>
      </c>
      <c r="K136" s="75">
        <v>30</v>
      </c>
      <c r="AG136" s="4"/>
      <c r="AH136" s="59">
        <f t="shared" si="89"/>
        <v>33.333333333333336</v>
      </c>
      <c r="AI136" s="60">
        <f t="shared" si="90"/>
        <v>25</v>
      </c>
      <c r="AK136" s="4"/>
      <c r="AM136" s="8">
        <f t="shared" si="103"/>
        <v>-10</v>
      </c>
      <c r="AN136" s="8">
        <f t="shared" si="99"/>
        <v>0</v>
      </c>
      <c r="AO136" s="8">
        <f t="shared" si="100"/>
        <v>0</v>
      </c>
      <c r="AP136" s="8">
        <f t="shared" si="101"/>
        <v>0</v>
      </c>
      <c r="AQ136" s="8">
        <f t="shared" si="102"/>
        <v>-10</v>
      </c>
      <c r="AR136" s="8">
        <f t="shared" si="98"/>
        <v>5</v>
      </c>
      <c r="AS136" s="8">
        <f t="shared" si="104"/>
        <v>-5</v>
      </c>
      <c r="AT136" s="75">
        <f t="shared" si="105"/>
        <v>10</v>
      </c>
      <c r="BP136" s="4"/>
      <c r="BQ136" s="15" t="str">
        <f t="shared" si="93"/>
        <v>BL6-06</v>
      </c>
      <c r="BR136" s="8">
        <f t="shared" si="94"/>
        <v>0</v>
      </c>
      <c r="BS136" s="8">
        <f t="shared" si="95"/>
        <v>0</v>
      </c>
      <c r="BT136">
        <f t="shared" si="97"/>
        <v>0</v>
      </c>
      <c r="BU136">
        <f t="shared" si="96"/>
        <v>8</v>
      </c>
      <c r="BV136" s="4"/>
      <c r="CA136" s="4"/>
    </row>
    <row r="137" spans="1:79">
      <c r="A137" t="s">
        <v>83</v>
      </c>
      <c r="B137" t="s">
        <v>550</v>
      </c>
      <c r="C137" s="15">
        <v>40</v>
      </c>
      <c r="D137" s="15">
        <v>30</v>
      </c>
      <c r="E137" s="15">
        <v>40</v>
      </c>
      <c r="F137" s="15">
        <v>35</v>
      </c>
      <c r="G137" s="15">
        <v>40</v>
      </c>
      <c r="H137" s="15">
        <v>20</v>
      </c>
      <c r="I137" s="15">
        <v>25</v>
      </c>
      <c r="J137" s="15">
        <v>20</v>
      </c>
      <c r="K137" s="75">
        <v>55</v>
      </c>
      <c r="AG137" s="4"/>
      <c r="AH137" s="59">
        <f t="shared" si="89"/>
        <v>36.666666666666664</v>
      </c>
      <c r="AI137" s="60">
        <f t="shared" si="90"/>
        <v>33.333333333333336</v>
      </c>
      <c r="AK137" s="4"/>
      <c r="AM137" s="8">
        <f t="shared" si="103"/>
        <v>-10</v>
      </c>
      <c r="AN137" s="8">
        <f t="shared" si="99"/>
        <v>10</v>
      </c>
      <c r="AO137" s="8">
        <f t="shared" si="100"/>
        <v>-5</v>
      </c>
      <c r="AP137" s="8">
        <f t="shared" si="101"/>
        <v>5</v>
      </c>
      <c r="AQ137" s="8">
        <f t="shared" si="102"/>
        <v>-20</v>
      </c>
      <c r="AR137" s="8">
        <f t="shared" si="98"/>
        <v>5</v>
      </c>
      <c r="AS137" s="8">
        <f t="shared" si="104"/>
        <v>-5</v>
      </c>
      <c r="AT137" s="75">
        <f t="shared" si="105"/>
        <v>35</v>
      </c>
      <c r="BP137" s="4"/>
      <c r="BQ137" s="15" t="str">
        <f t="shared" si="93"/>
        <v>BL6-07</v>
      </c>
      <c r="BR137" s="8">
        <f t="shared" si="94"/>
        <v>1</v>
      </c>
      <c r="BS137" s="8">
        <f t="shared" si="95"/>
        <v>1</v>
      </c>
      <c r="BT137">
        <f t="shared" si="97"/>
        <v>2</v>
      </c>
      <c r="BU137">
        <f t="shared" si="96"/>
        <v>8</v>
      </c>
      <c r="BV137" s="4"/>
      <c r="CA137" s="4"/>
    </row>
    <row r="138" spans="1:79">
      <c r="A138" t="s">
        <v>84</v>
      </c>
      <c r="B138" t="s">
        <v>550</v>
      </c>
      <c r="C138" s="15">
        <v>35</v>
      </c>
      <c r="D138" s="15">
        <v>35</v>
      </c>
      <c r="E138" s="15">
        <v>45</v>
      </c>
      <c r="F138" s="15">
        <v>35</v>
      </c>
      <c r="G138" s="15">
        <v>20</v>
      </c>
      <c r="H138" s="15">
        <v>25</v>
      </c>
      <c r="I138" s="15">
        <v>35</v>
      </c>
      <c r="J138" s="15">
        <v>45</v>
      </c>
      <c r="K138" s="75">
        <v>20</v>
      </c>
      <c r="AG138" s="4"/>
      <c r="AH138" s="59">
        <f t="shared" si="89"/>
        <v>38.333333333333336</v>
      </c>
      <c r="AI138" s="60">
        <f t="shared" si="90"/>
        <v>33.333333333333336</v>
      </c>
      <c r="AK138" s="4"/>
      <c r="AM138" s="8">
        <f t="shared" si="103"/>
        <v>0</v>
      </c>
      <c r="AN138" s="8">
        <f t="shared" si="99"/>
        <v>10</v>
      </c>
      <c r="AO138" s="8">
        <f t="shared" si="100"/>
        <v>-10</v>
      </c>
      <c r="AP138" s="8">
        <f t="shared" si="101"/>
        <v>-15</v>
      </c>
      <c r="AQ138" s="8">
        <f t="shared" si="102"/>
        <v>5</v>
      </c>
      <c r="AR138" s="8">
        <f t="shared" si="98"/>
        <v>10</v>
      </c>
      <c r="AS138" s="8">
        <f t="shared" si="104"/>
        <v>10</v>
      </c>
      <c r="AT138" s="75">
        <f t="shared" si="105"/>
        <v>-25</v>
      </c>
      <c r="BP138" s="4"/>
      <c r="BQ138" s="15" t="str">
        <f t="shared" si="93"/>
        <v>BL6-09</v>
      </c>
      <c r="BR138" s="8">
        <f t="shared" si="94"/>
        <v>0</v>
      </c>
      <c r="BS138" s="8">
        <f t="shared" si="95"/>
        <v>1</v>
      </c>
      <c r="BT138">
        <f t="shared" si="97"/>
        <v>1</v>
      </c>
      <c r="BU138">
        <f t="shared" si="96"/>
        <v>8</v>
      </c>
      <c r="BV138" s="4"/>
      <c r="CA138" s="4"/>
    </row>
    <row r="139" spans="1:79">
      <c r="A139" t="s">
        <v>85</v>
      </c>
      <c r="B139" t="s">
        <v>550</v>
      </c>
      <c r="C139" s="15">
        <v>25</v>
      </c>
      <c r="D139" s="15">
        <v>35</v>
      </c>
      <c r="E139" s="15">
        <v>45</v>
      </c>
      <c r="F139" s="15">
        <v>30</v>
      </c>
      <c r="G139" s="15">
        <v>45</v>
      </c>
      <c r="H139" s="15">
        <v>20</v>
      </c>
      <c r="I139" s="15">
        <v>25</v>
      </c>
      <c r="J139" s="15">
        <v>20</v>
      </c>
      <c r="K139" s="75">
        <v>30</v>
      </c>
      <c r="AG139" s="4"/>
      <c r="AH139" s="59">
        <f t="shared" si="89"/>
        <v>35</v>
      </c>
      <c r="AI139" s="60">
        <f t="shared" si="90"/>
        <v>25</v>
      </c>
      <c r="AK139" s="4"/>
      <c r="AM139" s="8">
        <f t="shared" si="103"/>
        <v>10</v>
      </c>
      <c r="AN139" s="8">
        <f t="shared" si="99"/>
        <v>10</v>
      </c>
      <c r="AO139" s="8">
        <f t="shared" si="100"/>
        <v>-15</v>
      </c>
      <c r="AP139" s="8">
        <f t="shared" si="101"/>
        <v>15</v>
      </c>
      <c r="AQ139" s="8">
        <f t="shared" si="102"/>
        <v>-25</v>
      </c>
      <c r="AR139" s="8">
        <f t="shared" si="98"/>
        <v>5</v>
      </c>
      <c r="AS139" s="8">
        <f t="shared" si="104"/>
        <v>-5</v>
      </c>
      <c r="AT139" s="75">
        <f t="shared" si="105"/>
        <v>10</v>
      </c>
      <c r="BP139" s="4"/>
      <c r="BQ139" s="15" t="str">
        <f t="shared" si="93"/>
        <v>BL6-11</v>
      </c>
      <c r="BR139" s="8">
        <f t="shared" si="94"/>
        <v>0</v>
      </c>
      <c r="BS139" s="8">
        <f t="shared" si="95"/>
        <v>1</v>
      </c>
      <c r="BT139">
        <f t="shared" si="97"/>
        <v>1</v>
      </c>
      <c r="BU139">
        <f t="shared" si="96"/>
        <v>8</v>
      </c>
      <c r="BV139" s="4"/>
      <c r="CA139" s="4"/>
    </row>
    <row r="140" spans="1:79">
      <c r="A140" t="s">
        <v>86</v>
      </c>
      <c r="B140" t="s">
        <v>550</v>
      </c>
      <c r="C140">
        <v>40</v>
      </c>
      <c r="D140">
        <v>35</v>
      </c>
      <c r="E140">
        <v>40</v>
      </c>
      <c r="F140">
        <v>25</v>
      </c>
      <c r="G140">
        <v>35</v>
      </c>
      <c r="H140">
        <v>25</v>
      </c>
      <c r="I140">
        <v>35</v>
      </c>
      <c r="J140">
        <v>25</v>
      </c>
      <c r="K140" s="75">
        <v>25</v>
      </c>
      <c r="AG140" s="4"/>
      <c r="AH140" s="59">
        <f t="shared" si="89"/>
        <v>38.333333333333336</v>
      </c>
      <c r="AI140" s="60">
        <f t="shared" si="90"/>
        <v>28.333333333333332</v>
      </c>
      <c r="AK140" s="4"/>
      <c r="AM140" s="8">
        <f t="shared" si="103"/>
        <v>-5</v>
      </c>
      <c r="AN140" s="8">
        <f t="shared" si="99"/>
        <v>5</v>
      </c>
      <c r="AO140" s="8">
        <f t="shared" si="100"/>
        <v>-15</v>
      </c>
      <c r="AP140" s="8">
        <f t="shared" si="101"/>
        <v>10</v>
      </c>
      <c r="AQ140" s="8">
        <f t="shared" si="102"/>
        <v>-10</v>
      </c>
      <c r="AR140" s="8">
        <f t="shared" si="98"/>
        <v>10</v>
      </c>
      <c r="AS140" s="8">
        <f t="shared" si="104"/>
        <v>-10</v>
      </c>
      <c r="AT140" s="75">
        <f t="shared" si="105"/>
        <v>0</v>
      </c>
      <c r="BP140" s="4"/>
      <c r="BQ140" s="15" t="str">
        <f t="shared" si="93"/>
        <v>BL6-13</v>
      </c>
      <c r="BR140" s="8">
        <f t="shared" si="94"/>
        <v>0</v>
      </c>
      <c r="BS140" s="8">
        <f t="shared" si="95"/>
        <v>0</v>
      </c>
      <c r="BT140">
        <f t="shared" si="97"/>
        <v>0</v>
      </c>
      <c r="BU140">
        <f t="shared" si="96"/>
        <v>8</v>
      </c>
      <c r="BV140" s="4"/>
      <c r="CA140" s="4"/>
    </row>
    <row r="141" spans="1:79">
      <c r="A141" t="s">
        <v>87</v>
      </c>
      <c r="B141" t="s">
        <v>550</v>
      </c>
      <c r="C141" s="5">
        <v>30</v>
      </c>
      <c r="D141">
        <v>25</v>
      </c>
      <c r="E141">
        <v>25</v>
      </c>
      <c r="F141">
        <v>15</v>
      </c>
      <c r="G141">
        <v>30</v>
      </c>
      <c r="H141">
        <v>15</v>
      </c>
      <c r="I141">
        <v>25</v>
      </c>
      <c r="J141">
        <v>35</v>
      </c>
      <c r="K141" s="75">
        <v>25</v>
      </c>
      <c r="AG141" s="4"/>
      <c r="AH141" s="59">
        <f t="shared" si="89"/>
        <v>26.666666666666668</v>
      </c>
      <c r="AI141" s="60">
        <f t="shared" si="90"/>
        <v>28.333333333333332</v>
      </c>
      <c r="AK141" s="4"/>
      <c r="AM141" s="8">
        <f t="shared" si="103"/>
        <v>-5</v>
      </c>
      <c r="AN141" s="8">
        <f t="shared" si="99"/>
        <v>0</v>
      </c>
      <c r="AO141" s="8">
        <f t="shared" si="100"/>
        <v>-10</v>
      </c>
      <c r="AP141" s="8">
        <f t="shared" si="101"/>
        <v>15</v>
      </c>
      <c r="AQ141" s="8">
        <f t="shared" si="102"/>
        <v>-15</v>
      </c>
      <c r="AR141" s="8">
        <f t="shared" si="98"/>
        <v>10</v>
      </c>
      <c r="AS141" s="8">
        <f t="shared" si="104"/>
        <v>10</v>
      </c>
      <c r="AT141" s="75">
        <f t="shared" si="105"/>
        <v>-10</v>
      </c>
      <c r="BP141" s="4"/>
      <c r="BQ141" s="15" t="str">
        <f t="shared" si="93"/>
        <v>BL6-15</v>
      </c>
      <c r="BR141" s="8">
        <f t="shared" si="94"/>
        <v>0</v>
      </c>
      <c r="BS141" s="8">
        <f t="shared" si="95"/>
        <v>0</v>
      </c>
      <c r="BT141">
        <f t="shared" si="97"/>
        <v>0</v>
      </c>
      <c r="BU141">
        <f t="shared" si="96"/>
        <v>8</v>
      </c>
      <c r="BV141" s="4"/>
      <c r="CA141" s="4"/>
    </row>
    <row r="142" spans="1:79">
      <c r="A142" t="s">
        <v>88</v>
      </c>
      <c r="B142" t="s">
        <v>550</v>
      </c>
      <c r="C142" s="5">
        <v>25</v>
      </c>
      <c r="D142" s="5">
        <v>55</v>
      </c>
      <c r="E142" s="5">
        <v>30</v>
      </c>
      <c r="F142" s="5">
        <v>40</v>
      </c>
      <c r="G142" s="5">
        <v>20</v>
      </c>
      <c r="H142" s="5">
        <v>35</v>
      </c>
      <c r="I142" s="5">
        <v>20</v>
      </c>
      <c r="J142" s="5">
        <v>25</v>
      </c>
      <c r="K142" s="79">
        <v>30</v>
      </c>
      <c r="AG142" s="4"/>
      <c r="AH142" s="59">
        <f t="shared" si="89"/>
        <v>36.666666666666664</v>
      </c>
      <c r="AI142" s="60">
        <f t="shared" si="90"/>
        <v>25</v>
      </c>
      <c r="AK142" s="4"/>
      <c r="AM142" s="8">
        <f t="shared" si="103"/>
        <v>30</v>
      </c>
      <c r="AN142" s="8">
        <f t="shared" si="99"/>
        <v>-25</v>
      </c>
      <c r="AO142" s="8">
        <f t="shared" si="100"/>
        <v>10</v>
      </c>
      <c r="AP142" s="8">
        <f t="shared" si="101"/>
        <v>-20</v>
      </c>
      <c r="AQ142" s="8">
        <f t="shared" si="102"/>
        <v>15</v>
      </c>
      <c r="AR142" s="8">
        <f t="shared" si="98"/>
        <v>-15</v>
      </c>
      <c r="AS142" s="8">
        <f t="shared" si="104"/>
        <v>5</v>
      </c>
      <c r="AT142" s="75">
        <f t="shared" si="105"/>
        <v>5</v>
      </c>
      <c r="BP142" s="4"/>
      <c r="BQ142" s="15" t="str">
        <f t="shared" si="93"/>
        <v>BL6-16</v>
      </c>
      <c r="BR142" s="8">
        <f t="shared" si="94"/>
        <v>1</v>
      </c>
      <c r="BS142" s="8">
        <f t="shared" si="95"/>
        <v>2</v>
      </c>
      <c r="BT142">
        <f t="shared" si="97"/>
        <v>3</v>
      </c>
      <c r="BU142">
        <f t="shared" si="96"/>
        <v>8</v>
      </c>
      <c r="BV142" s="4"/>
      <c r="CA142" s="4"/>
    </row>
    <row r="143" spans="1:79">
      <c r="A143" t="s">
        <v>89</v>
      </c>
      <c r="B143" t="s">
        <v>550</v>
      </c>
      <c r="C143" s="5">
        <v>40</v>
      </c>
      <c r="D143" s="5">
        <v>30</v>
      </c>
      <c r="E143" s="5">
        <v>25</v>
      </c>
      <c r="F143" s="5">
        <v>20</v>
      </c>
      <c r="G143" s="5">
        <v>30</v>
      </c>
      <c r="H143" s="5">
        <v>25</v>
      </c>
      <c r="I143" s="5">
        <v>30</v>
      </c>
      <c r="J143" s="5">
        <v>25</v>
      </c>
      <c r="K143" s="79">
        <v>25</v>
      </c>
      <c r="AG143" s="4"/>
      <c r="AH143" s="59">
        <f t="shared" si="89"/>
        <v>31.666666666666668</v>
      </c>
      <c r="AI143" s="60">
        <f t="shared" si="90"/>
        <v>26.666666666666668</v>
      </c>
      <c r="AK143" s="4"/>
      <c r="AM143" s="8">
        <f t="shared" si="103"/>
        <v>-10</v>
      </c>
      <c r="AN143" s="8">
        <f t="shared" si="99"/>
        <v>-5</v>
      </c>
      <c r="AO143" s="8">
        <f t="shared" si="100"/>
        <v>-5</v>
      </c>
      <c r="AP143" s="8">
        <f t="shared" si="101"/>
        <v>10</v>
      </c>
      <c r="AQ143" s="8">
        <f t="shared" si="102"/>
        <v>-5</v>
      </c>
      <c r="AR143" s="8">
        <f t="shared" si="98"/>
        <v>5</v>
      </c>
      <c r="AS143" s="8">
        <f t="shared" si="104"/>
        <v>-5</v>
      </c>
      <c r="AT143" s="75">
        <f t="shared" si="105"/>
        <v>0</v>
      </c>
      <c r="BP143" s="4"/>
      <c r="BQ143" s="15" t="str">
        <f t="shared" si="93"/>
        <v>BL6-17</v>
      </c>
      <c r="BR143" s="8">
        <f t="shared" si="94"/>
        <v>0</v>
      </c>
      <c r="BS143" s="8">
        <f t="shared" si="95"/>
        <v>0</v>
      </c>
      <c r="BT143">
        <f t="shared" si="97"/>
        <v>0</v>
      </c>
      <c r="BU143">
        <f t="shared" si="96"/>
        <v>8</v>
      </c>
      <c r="BV143" s="4"/>
      <c r="CA143" s="4"/>
    </row>
    <row r="144" spans="1:79">
      <c r="A144" t="s">
        <v>90</v>
      </c>
      <c r="B144" t="s">
        <v>550</v>
      </c>
      <c r="C144" s="5">
        <v>30</v>
      </c>
      <c r="D144" s="5">
        <v>30</v>
      </c>
      <c r="E144" s="5">
        <v>25</v>
      </c>
      <c r="F144" s="5">
        <v>20</v>
      </c>
      <c r="G144" s="5">
        <v>20</v>
      </c>
      <c r="H144" s="5">
        <v>20</v>
      </c>
      <c r="I144" s="5">
        <v>30</v>
      </c>
      <c r="J144" s="5">
        <v>35</v>
      </c>
      <c r="K144" s="79">
        <v>20</v>
      </c>
      <c r="AG144" s="4"/>
      <c r="AH144" s="59">
        <f t="shared" si="89"/>
        <v>28.333333333333332</v>
      </c>
      <c r="AI144" s="60">
        <f t="shared" si="90"/>
        <v>28.333333333333332</v>
      </c>
      <c r="AK144" s="4"/>
      <c r="AM144" s="8">
        <f t="shared" si="103"/>
        <v>0</v>
      </c>
      <c r="AN144" s="8">
        <f t="shared" si="99"/>
        <v>-5</v>
      </c>
      <c r="AO144" s="8">
        <f t="shared" si="100"/>
        <v>-5</v>
      </c>
      <c r="AP144" s="8">
        <f t="shared" si="101"/>
        <v>0</v>
      </c>
      <c r="AQ144" s="8">
        <f t="shared" si="102"/>
        <v>0</v>
      </c>
      <c r="AR144" s="8">
        <f t="shared" si="98"/>
        <v>10</v>
      </c>
      <c r="AS144" s="8">
        <f t="shared" si="104"/>
        <v>5</v>
      </c>
      <c r="AT144" s="75">
        <f t="shared" si="105"/>
        <v>-15</v>
      </c>
      <c r="BP144" s="4"/>
      <c r="BQ144" s="15" t="str">
        <f t="shared" si="93"/>
        <v>BL6-19</v>
      </c>
      <c r="BR144" s="8">
        <f t="shared" si="94"/>
        <v>0</v>
      </c>
      <c r="BS144" s="8">
        <f t="shared" si="95"/>
        <v>0</v>
      </c>
      <c r="BT144">
        <f t="shared" si="97"/>
        <v>0</v>
      </c>
      <c r="BU144" s="8">
        <f t="shared" si="96"/>
        <v>8</v>
      </c>
      <c r="BV144" s="4"/>
      <c r="CA144" s="4"/>
    </row>
    <row r="145" spans="1:79">
      <c r="A145" t="s">
        <v>91</v>
      </c>
      <c r="B145" t="s">
        <v>550</v>
      </c>
      <c r="C145" s="5">
        <v>25</v>
      </c>
      <c r="D145" s="5">
        <v>25</v>
      </c>
      <c r="E145" s="5">
        <v>30</v>
      </c>
      <c r="F145" s="5">
        <v>25</v>
      </c>
      <c r="G145" s="5">
        <v>30</v>
      </c>
      <c r="H145" s="5">
        <v>20</v>
      </c>
      <c r="I145" s="5">
        <v>35</v>
      </c>
      <c r="J145" s="5">
        <v>25</v>
      </c>
      <c r="K145" s="79">
        <v>35</v>
      </c>
      <c r="AG145" s="4"/>
      <c r="AH145" s="59">
        <f t="shared" si="89"/>
        <v>26.666666666666668</v>
      </c>
      <c r="AI145" s="60">
        <f t="shared" si="90"/>
        <v>31.666666666666668</v>
      </c>
      <c r="AK145" s="4"/>
      <c r="AM145" s="8">
        <f t="shared" si="103"/>
        <v>0</v>
      </c>
      <c r="AN145" s="8">
        <f t="shared" si="99"/>
        <v>5</v>
      </c>
      <c r="AO145" s="8">
        <f t="shared" si="100"/>
        <v>-5</v>
      </c>
      <c r="AP145" s="8">
        <f t="shared" si="101"/>
        <v>5</v>
      </c>
      <c r="AQ145" s="8">
        <f t="shared" si="102"/>
        <v>-10</v>
      </c>
      <c r="AR145" s="8">
        <f t="shared" si="98"/>
        <v>15</v>
      </c>
      <c r="AS145" s="8">
        <f t="shared" si="104"/>
        <v>-10</v>
      </c>
      <c r="AT145" s="75">
        <f t="shared" si="105"/>
        <v>10</v>
      </c>
      <c r="BP145" s="4"/>
      <c r="BQ145" s="15" t="str">
        <f t="shared" si="93"/>
        <v>BL6-20</v>
      </c>
      <c r="BR145" s="8">
        <f t="shared" si="94"/>
        <v>0</v>
      </c>
      <c r="BS145" s="8">
        <f t="shared" si="95"/>
        <v>0</v>
      </c>
      <c r="BT145">
        <f t="shared" si="97"/>
        <v>0</v>
      </c>
      <c r="BU145" s="8">
        <f t="shared" si="96"/>
        <v>8</v>
      </c>
      <c r="BV145" s="4"/>
      <c r="CA145" s="4"/>
    </row>
    <row r="146" spans="1:79">
      <c r="A146" t="s">
        <v>92</v>
      </c>
      <c r="B146" t="s">
        <v>550</v>
      </c>
      <c r="C146" s="5">
        <v>30</v>
      </c>
      <c r="D146" s="5">
        <v>25</v>
      </c>
      <c r="E146" s="5">
        <v>30</v>
      </c>
      <c r="F146" s="5">
        <v>20</v>
      </c>
      <c r="G146" s="5">
        <v>25</v>
      </c>
      <c r="H146" s="5">
        <v>25</v>
      </c>
      <c r="I146" s="5">
        <v>20</v>
      </c>
      <c r="J146" s="5">
        <v>20</v>
      </c>
      <c r="K146" s="75">
        <v>30</v>
      </c>
      <c r="AG146" s="4"/>
      <c r="AH146" s="59">
        <f t="shared" si="89"/>
        <v>28.333333333333332</v>
      </c>
      <c r="AI146" s="60">
        <f t="shared" si="90"/>
        <v>23.333333333333332</v>
      </c>
      <c r="AK146" s="4"/>
      <c r="AM146" s="8">
        <f t="shared" si="103"/>
        <v>-5</v>
      </c>
      <c r="AN146" s="8">
        <f t="shared" si="99"/>
        <v>5</v>
      </c>
      <c r="AO146" s="8">
        <f t="shared" si="100"/>
        <v>-10</v>
      </c>
      <c r="AP146" s="8">
        <f t="shared" si="101"/>
        <v>5</v>
      </c>
      <c r="AQ146" s="8">
        <f t="shared" si="102"/>
        <v>0</v>
      </c>
      <c r="AR146" s="8">
        <f t="shared" si="98"/>
        <v>-5</v>
      </c>
      <c r="AS146" s="8">
        <f t="shared" si="104"/>
        <v>0</v>
      </c>
      <c r="AT146" s="75">
        <f t="shared" si="105"/>
        <v>10</v>
      </c>
      <c r="BP146" s="4"/>
      <c r="BQ146" s="15" t="str">
        <f t="shared" si="93"/>
        <v>BL6-22</v>
      </c>
      <c r="BR146" s="8">
        <f t="shared" si="94"/>
        <v>0</v>
      </c>
      <c r="BS146" s="8">
        <f t="shared" si="95"/>
        <v>0</v>
      </c>
      <c r="BT146">
        <f t="shared" si="97"/>
        <v>0</v>
      </c>
      <c r="BU146" s="8">
        <f t="shared" si="96"/>
        <v>8</v>
      </c>
      <c r="BV146" s="4"/>
      <c r="CA146" s="4"/>
    </row>
    <row r="147" spans="1:79">
      <c r="A147" t="s">
        <v>93</v>
      </c>
      <c r="B147" t="s">
        <v>550</v>
      </c>
      <c r="K147" s="75"/>
      <c r="P147">
        <v>40</v>
      </c>
      <c r="Q147">
        <v>40</v>
      </c>
      <c r="R147">
        <v>25</v>
      </c>
      <c r="S147">
        <v>30</v>
      </c>
      <c r="T147">
        <v>25</v>
      </c>
      <c r="U147">
        <v>35</v>
      </c>
      <c r="AG147" s="4"/>
      <c r="AJ147" s="2">
        <f t="shared" ref="AJ147:AJ154" si="106">AVERAGE(P147:U147)</f>
        <v>32.5</v>
      </c>
      <c r="AK147" s="4"/>
      <c r="AT147" s="75"/>
      <c r="AZ147" s="8">
        <f t="shared" ref="AZ147:BD154" si="107">Q147-P147</f>
        <v>0</v>
      </c>
      <c r="BA147" s="8">
        <f t="shared" si="107"/>
        <v>-15</v>
      </c>
      <c r="BB147" s="8">
        <f t="shared" si="107"/>
        <v>5</v>
      </c>
      <c r="BC147" s="8">
        <f t="shared" si="107"/>
        <v>-5</v>
      </c>
      <c r="BD147" s="8">
        <f t="shared" si="107"/>
        <v>10</v>
      </c>
      <c r="BP147" s="4"/>
      <c r="BV147" s="4"/>
      <c r="CA147" s="4"/>
    </row>
    <row r="148" spans="1:79">
      <c r="A148" t="s">
        <v>94</v>
      </c>
      <c r="B148" t="s">
        <v>550</v>
      </c>
      <c r="K148" s="75"/>
      <c r="P148">
        <v>40</v>
      </c>
      <c r="Q148">
        <v>25</v>
      </c>
      <c r="R148">
        <v>20</v>
      </c>
      <c r="S148">
        <v>35</v>
      </c>
      <c r="T148">
        <v>30</v>
      </c>
      <c r="U148">
        <v>20</v>
      </c>
      <c r="AG148" s="4"/>
      <c r="AJ148" s="2">
        <f t="shared" si="106"/>
        <v>28.333333333333332</v>
      </c>
      <c r="AK148" s="4"/>
      <c r="AT148" s="75"/>
      <c r="AZ148" s="8">
        <f t="shared" si="107"/>
        <v>-15</v>
      </c>
      <c r="BA148" s="8">
        <f t="shared" si="107"/>
        <v>-5</v>
      </c>
      <c r="BB148" s="8">
        <f t="shared" si="107"/>
        <v>15</v>
      </c>
      <c r="BC148" s="8">
        <f t="shared" si="107"/>
        <v>-5</v>
      </c>
      <c r="BD148" s="8">
        <f t="shared" si="107"/>
        <v>-10</v>
      </c>
      <c r="BP148" s="4"/>
      <c r="BV148" s="4"/>
      <c r="CA148" s="4"/>
    </row>
    <row r="149" spans="1:79">
      <c r="A149" t="s">
        <v>95</v>
      </c>
      <c r="B149" t="s">
        <v>550</v>
      </c>
      <c r="K149" s="75"/>
      <c r="P149">
        <v>40</v>
      </c>
      <c r="Q149">
        <v>25</v>
      </c>
      <c r="R149">
        <v>40</v>
      </c>
      <c r="S149">
        <v>35</v>
      </c>
      <c r="T149">
        <v>35</v>
      </c>
      <c r="U149">
        <v>35</v>
      </c>
      <c r="AG149" s="4"/>
      <c r="AJ149" s="2">
        <f t="shared" si="106"/>
        <v>35</v>
      </c>
      <c r="AK149" s="4"/>
      <c r="AT149" s="75"/>
      <c r="AZ149" s="8">
        <f t="shared" si="107"/>
        <v>-15</v>
      </c>
      <c r="BA149" s="8">
        <f t="shared" si="107"/>
        <v>15</v>
      </c>
      <c r="BB149" s="8">
        <f t="shared" si="107"/>
        <v>-5</v>
      </c>
      <c r="BC149" s="8">
        <f t="shared" si="107"/>
        <v>0</v>
      </c>
      <c r="BD149" s="8">
        <f t="shared" si="107"/>
        <v>0</v>
      </c>
      <c r="BP149" s="4"/>
      <c r="BV149" s="4"/>
      <c r="CA149" s="4"/>
    </row>
    <row r="150" spans="1:79">
      <c r="A150" t="s">
        <v>96</v>
      </c>
      <c r="B150" t="s">
        <v>550</v>
      </c>
      <c r="K150" s="75"/>
      <c r="P150">
        <v>45</v>
      </c>
      <c r="Q150">
        <v>45</v>
      </c>
      <c r="R150">
        <v>50</v>
      </c>
      <c r="S150">
        <v>40</v>
      </c>
      <c r="T150">
        <v>35</v>
      </c>
      <c r="U150">
        <v>35</v>
      </c>
      <c r="AG150" s="4"/>
      <c r="AJ150" s="2">
        <f t="shared" si="106"/>
        <v>41.666666666666664</v>
      </c>
      <c r="AK150" s="4"/>
      <c r="AT150" s="75"/>
      <c r="AZ150" s="8">
        <f t="shared" si="107"/>
        <v>0</v>
      </c>
      <c r="BA150" s="8">
        <f t="shared" si="107"/>
        <v>5</v>
      </c>
      <c r="BB150" s="8">
        <f t="shared" si="107"/>
        <v>-10</v>
      </c>
      <c r="BC150" s="8">
        <f t="shared" si="107"/>
        <v>-5</v>
      </c>
      <c r="BD150" s="8">
        <f t="shared" si="107"/>
        <v>0</v>
      </c>
      <c r="BP150" s="4"/>
      <c r="BV150" s="4"/>
      <c r="CA150" s="4"/>
    </row>
    <row r="151" spans="1:79">
      <c r="A151" t="s">
        <v>97</v>
      </c>
      <c r="B151" t="s">
        <v>550</v>
      </c>
      <c r="K151" s="75"/>
      <c r="P151">
        <v>35</v>
      </c>
      <c r="Q151">
        <v>30</v>
      </c>
      <c r="R151">
        <v>25</v>
      </c>
      <c r="S151">
        <v>30</v>
      </c>
      <c r="T151">
        <v>30</v>
      </c>
      <c r="U151">
        <v>35</v>
      </c>
      <c r="AG151" s="4"/>
      <c r="AJ151" s="2">
        <f t="shared" si="106"/>
        <v>30.833333333333332</v>
      </c>
      <c r="AK151" s="4"/>
      <c r="AT151" s="75"/>
      <c r="AZ151" s="8">
        <f t="shared" si="107"/>
        <v>-5</v>
      </c>
      <c r="BA151" s="8">
        <f t="shared" si="107"/>
        <v>-5</v>
      </c>
      <c r="BB151" s="8">
        <f t="shared" si="107"/>
        <v>5</v>
      </c>
      <c r="BC151" s="8">
        <f t="shared" si="107"/>
        <v>0</v>
      </c>
      <c r="BD151" s="8">
        <f t="shared" si="107"/>
        <v>5</v>
      </c>
      <c r="BP151" s="4"/>
      <c r="BV151" s="4"/>
      <c r="CA151" s="4"/>
    </row>
    <row r="152" spans="1:79">
      <c r="A152" t="s">
        <v>98</v>
      </c>
      <c r="B152" t="s">
        <v>550</v>
      </c>
      <c r="K152" s="75"/>
      <c r="O152" s="5"/>
      <c r="P152">
        <v>30</v>
      </c>
      <c r="Q152">
        <v>20</v>
      </c>
      <c r="R152">
        <v>25</v>
      </c>
      <c r="S152">
        <v>35</v>
      </c>
      <c r="T152">
        <v>30</v>
      </c>
      <c r="U152">
        <v>35</v>
      </c>
      <c r="AG152" s="4"/>
      <c r="AJ152" s="2">
        <f t="shared" si="106"/>
        <v>29.166666666666668</v>
      </c>
      <c r="AK152" s="4"/>
      <c r="AT152" s="75"/>
      <c r="AZ152" s="8">
        <f t="shared" si="107"/>
        <v>-10</v>
      </c>
      <c r="BA152" s="8">
        <f t="shared" si="107"/>
        <v>5</v>
      </c>
      <c r="BB152" s="8">
        <f t="shared" si="107"/>
        <v>10</v>
      </c>
      <c r="BC152" s="8">
        <f t="shared" si="107"/>
        <v>-5</v>
      </c>
      <c r="BD152" s="8">
        <f t="shared" si="107"/>
        <v>5</v>
      </c>
      <c r="BP152" s="4"/>
      <c r="BV152" s="4"/>
      <c r="CA152" s="4"/>
    </row>
    <row r="153" spans="1:79">
      <c r="A153" t="s">
        <v>99</v>
      </c>
      <c r="B153" t="s">
        <v>550</v>
      </c>
      <c r="K153" s="75"/>
      <c r="O153" s="5"/>
      <c r="P153">
        <v>40</v>
      </c>
      <c r="Q153">
        <v>25</v>
      </c>
      <c r="R153">
        <v>25</v>
      </c>
      <c r="S153">
        <v>30</v>
      </c>
      <c r="T153">
        <v>30</v>
      </c>
      <c r="U153">
        <v>35</v>
      </c>
      <c r="AG153" s="4"/>
      <c r="AJ153" s="2">
        <f t="shared" si="106"/>
        <v>30.833333333333332</v>
      </c>
      <c r="AK153" s="4"/>
      <c r="AT153" s="75"/>
      <c r="AZ153" s="8">
        <f t="shared" si="107"/>
        <v>-15</v>
      </c>
      <c r="BA153" s="8">
        <f t="shared" si="107"/>
        <v>0</v>
      </c>
      <c r="BB153" s="8">
        <f t="shared" si="107"/>
        <v>5</v>
      </c>
      <c r="BC153" s="8">
        <f t="shared" si="107"/>
        <v>0</v>
      </c>
      <c r="BD153" s="8">
        <f t="shared" si="107"/>
        <v>5</v>
      </c>
      <c r="BP153" s="4"/>
      <c r="BV153" s="4"/>
      <c r="CA153" s="4"/>
    </row>
    <row r="154" spans="1:79">
      <c r="A154" t="s">
        <v>100</v>
      </c>
      <c r="B154" t="s">
        <v>550</v>
      </c>
      <c r="K154" s="75"/>
      <c r="O154" s="5"/>
      <c r="P154">
        <v>45</v>
      </c>
      <c r="Q154">
        <v>35</v>
      </c>
      <c r="R154">
        <v>20</v>
      </c>
      <c r="S154">
        <v>30</v>
      </c>
      <c r="T154">
        <v>30</v>
      </c>
      <c r="U154">
        <v>40</v>
      </c>
      <c r="AG154" s="4"/>
      <c r="AJ154" s="2">
        <f t="shared" si="106"/>
        <v>33.333333333333336</v>
      </c>
      <c r="AK154" s="4"/>
      <c r="AT154" s="75"/>
      <c r="AZ154" s="8">
        <f t="shared" si="107"/>
        <v>-10</v>
      </c>
      <c r="BA154" s="8">
        <f t="shared" si="107"/>
        <v>-15</v>
      </c>
      <c r="BB154" s="8">
        <f t="shared" si="107"/>
        <v>10</v>
      </c>
      <c r="BC154" s="8">
        <f t="shared" si="107"/>
        <v>0</v>
      </c>
      <c r="BD154" s="8">
        <f t="shared" si="107"/>
        <v>10</v>
      </c>
      <c r="BP154" s="4"/>
      <c r="BV154" s="4"/>
      <c r="CA154" s="4"/>
    </row>
    <row r="155" spans="1:7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76"/>
      <c r="L155" s="6"/>
      <c r="M155" s="6"/>
      <c r="N155" s="6"/>
      <c r="O155" s="6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4"/>
      <c r="AH155" s="62"/>
      <c r="AI155" s="62"/>
      <c r="AJ155" s="1"/>
      <c r="AK155" s="4"/>
      <c r="AL155" s="1"/>
      <c r="AM155" s="1"/>
      <c r="AN155" s="1"/>
      <c r="AO155" s="1"/>
      <c r="AP155" s="1"/>
      <c r="AQ155" s="1"/>
      <c r="AR155" s="1"/>
      <c r="AS155" s="1"/>
      <c r="AT155" s="76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4"/>
      <c r="BQ155" s="6"/>
      <c r="BR155" s="1"/>
      <c r="BS155" s="1"/>
      <c r="BT155" s="1"/>
      <c r="BU155" s="1"/>
      <c r="BV155" s="4"/>
      <c r="CA155" s="4"/>
    </row>
    <row r="156" spans="1:79">
      <c r="B156" s="3" t="s">
        <v>45</v>
      </c>
      <c r="C156" s="31">
        <f t="shared" ref="C156:U156" si="108">AVERAGE(C127:C155)</f>
        <v>32.222222222222221</v>
      </c>
      <c r="D156" s="31">
        <f t="shared" si="108"/>
        <v>34</v>
      </c>
      <c r="E156" s="31">
        <f t="shared" si="108"/>
        <v>31.5</v>
      </c>
      <c r="F156" s="31">
        <f t="shared" si="108"/>
        <v>28.75</v>
      </c>
      <c r="G156" s="31">
        <f t="shared" si="108"/>
        <v>29.5</v>
      </c>
      <c r="H156" s="31">
        <f t="shared" si="108"/>
        <v>26.5</v>
      </c>
      <c r="I156" s="31">
        <f t="shared" si="108"/>
        <v>28.888888888888889</v>
      </c>
      <c r="J156" s="31">
        <f t="shared" si="108"/>
        <v>27.058823529411764</v>
      </c>
      <c r="K156" s="31">
        <f t="shared" si="108"/>
        <v>28.529411764705884</v>
      </c>
      <c r="L156" s="31">
        <f t="shared" si="108"/>
        <v>25</v>
      </c>
      <c r="M156" s="31">
        <f t="shared" si="108"/>
        <v>25</v>
      </c>
      <c r="N156" s="31">
        <f t="shared" si="108"/>
        <v>25</v>
      </c>
      <c r="O156" s="31">
        <f t="shared" si="108"/>
        <v>27.5</v>
      </c>
      <c r="P156" s="31">
        <f t="shared" si="108"/>
        <v>36.5</v>
      </c>
      <c r="Q156" s="31">
        <f t="shared" si="108"/>
        <v>31</v>
      </c>
      <c r="R156" s="31">
        <f t="shared" si="108"/>
        <v>32.5</v>
      </c>
      <c r="S156" s="31">
        <f t="shared" si="108"/>
        <v>35.5</v>
      </c>
      <c r="T156" s="31">
        <f t="shared" si="108"/>
        <v>30.625</v>
      </c>
      <c r="U156" s="31">
        <f t="shared" si="108"/>
        <v>33.75</v>
      </c>
      <c r="AG156" s="4"/>
      <c r="AH156" s="65">
        <f>AVERAGE(AH127:AH155)</f>
        <v>32.5</v>
      </c>
      <c r="AI156" s="65">
        <f>AVERAGE(AI127:AI155)</f>
        <v>28.333333333333332</v>
      </c>
      <c r="AJ156" s="65">
        <f>AVERAGE(AJ127:AJ155)</f>
        <v>33.666666666666664</v>
      </c>
      <c r="AK156" s="4"/>
      <c r="AL156" s="3"/>
      <c r="BP156" s="4"/>
      <c r="BQ156" s="10" t="s">
        <v>425</v>
      </c>
      <c r="BR156">
        <f t="shared" ref="BR156:BT156" si="109">SUM(BR127:BR155)</f>
        <v>4</v>
      </c>
      <c r="BS156">
        <f t="shared" si="109"/>
        <v>8</v>
      </c>
      <c r="BT156">
        <f t="shared" si="109"/>
        <v>12</v>
      </c>
      <c r="BU156">
        <f>SUM(BU127:BU155)</f>
        <v>150</v>
      </c>
      <c r="BV156" s="4"/>
      <c r="CA156" s="4"/>
    </row>
    <row r="157" spans="1:79">
      <c r="A157" s="2"/>
      <c r="B157" s="3" t="s">
        <v>46</v>
      </c>
      <c r="C157" s="31">
        <f t="shared" ref="C157:U157" si="110">_xlfn.STDEV.S(C127:C155)</f>
        <v>5.2080882295268243</v>
      </c>
      <c r="D157" s="31">
        <f t="shared" si="110"/>
        <v>8.0459208363780945</v>
      </c>
      <c r="E157" s="31">
        <f t="shared" si="110"/>
        <v>6.901563514694943</v>
      </c>
      <c r="F157" s="31">
        <f t="shared" si="110"/>
        <v>7.2320558335059451</v>
      </c>
      <c r="G157" s="31">
        <f t="shared" si="110"/>
        <v>7.416198487095663</v>
      </c>
      <c r="H157" s="31">
        <f t="shared" si="110"/>
        <v>9.3330200448672951</v>
      </c>
      <c r="I157" s="31">
        <f t="shared" si="110"/>
        <v>5.3013748370963798</v>
      </c>
      <c r="J157" s="31">
        <f t="shared" si="110"/>
        <v>7.0840541732408928</v>
      </c>
      <c r="K157" s="31">
        <f t="shared" si="110"/>
        <v>8.247102878123501</v>
      </c>
      <c r="L157" s="31">
        <f t="shared" si="110"/>
        <v>7.0710678118654755</v>
      </c>
      <c r="M157" s="31">
        <f t="shared" si="110"/>
        <v>7.0710678118654755</v>
      </c>
      <c r="N157" s="31">
        <f t="shared" si="110"/>
        <v>7.0710678118654755</v>
      </c>
      <c r="O157" s="31">
        <f t="shared" si="110"/>
        <v>3.5355339059327378</v>
      </c>
      <c r="P157" s="31">
        <f t="shared" si="110"/>
        <v>7.8351061823621055</v>
      </c>
      <c r="Q157" s="31">
        <f t="shared" si="110"/>
        <v>7.745966692414834</v>
      </c>
      <c r="R157" s="31">
        <f t="shared" si="110"/>
        <v>13.591255358583409</v>
      </c>
      <c r="S157" s="31">
        <f t="shared" si="110"/>
        <v>7.6194196337749736</v>
      </c>
      <c r="T157" s="31">
        <f t="shared" si="110"/>
        <v>3.2043497223082786</v>
      </c>
      <c r="U157" s="31">
        <f t="shared" si="110"/>
        <v>5.8248237251071755</v>
      </c>
      <c r="AG157" s="4"/>
      <c r="AH157" s="31">
        <f>_xlfn.STDEV.S(AH127:AH155)</f>
        <v>3.927337088688351</v>
      </c>
      <c r="AI157" s="31">
        <f>_xlfn.STDEV.S(AI127:AI155)</f>
        <v>3.775498108185503</v>
      </c>
      <c r="AJ157" s="31">
        <f>_xlfn.STDEV.S(AJ127:AJ155)</f>
        <v>4.846406330569903</v>
      </c>
      <c r="AK157" s="4"/>
      <c r="AL157" s="10"/>
      <c r="BP157" s="4"/>
      <c r="BV157" s="4"/>
      <c r="CA157" s="4"/>
    </row>
    <row r="158" spans="1:79">
      <c r="B158" s="3" t="s">
        <v>47</v>
      </c>
      <c r="C158" s="5">
        <f t="shared" ref="C158:U158" si="111">COUNT(C127:C155)</f>
        <v>18</v>
      </c>
      <c r="D158" s="5">
        <f t="shared" si="111"/>
        <v>20</v>
      </c>
      <c r="E158" s="5">
        <f t="shared" si="111"/>
        <v>20</v>
      </c>
      <c r="F158" s="5">
        <f t="shared" si="111"/>
        <v>20</v>
      </c>
      <c r="G158" s="5">
        <f t="shared" si="111"/>
        <v>20</v>
      </c>
      <c r="H158" s="5">
        <f t="shared" si="111"/>
        <v>20</v>
      </c>
      <c r="I158" s="5">
        <f t="shared" si="111"/>
        <v>18</v>
      </c>
      <c r="J158" s="5">
        <f t="shared" si="111"/>
        <v>17</v>
      </c>
      <c r="K158" s="5">
        <f t="shared" si="111"/>
        <v>17</v>
      </c>
      <c r="L158" s="5">
        <f t="shared" si="111"/>
        <v>2</v>
      </c>
      <c r="M158" s="5">
        <f t="shared" si="111"/>
        <v>2</v>
      </c>
      <c r="N158" s="5">
        <f t="shared" si="111"/>
        <v>2</v>
      </c>
      <c r="O158" s="5">
        <f t="shared" si="111"/>
        <v>2</v>
      </c>
      <c r="P158" s="5">
        <f t="shared" si="111"/>
        <v>10</v>
      </c>
      <c r="Q158" s="5">
        <f t="shared" si="111"/>
        <v>10</v>
      </c>
      <c r="R158" s="5">
        <f t="shared" si="111"/>
        <v>10</v>
      </c>
      <c r="S158" s="5">
        <f t="shared" si="111"/>
        <v>10</v>
      </c>
      <c r="T158" s="5">
        <f t="shared" si="111"/>
        <v>8</v>
      </c>
      <c r="U158" s="5">
        <f t="shared" si="111"/>
        <v>8</v>
      </c>
      <c r="AG158" s="4"/>
      <c r="AH158" s="5">
        <f>COUNT(AH127:AH155)</f>
        <v>20</v>
      </c>
      <c r="AI158" s="5">
        <f>COUNT(AI127:AI155)</f>
        <v>20</v>
      </c>
      <c r="AJ158" s="5">
        <f>COUNT(AJ127:AJ155)</f>
        <v>10</v>
      </c>
      <c r="AK158" s="4"/>
      <c r="AL158" s="3"/>
      <c r="BP158" s="4"/>
      <c r="BR158" s="99" t="s">
        <v>179</v>
      </c>
      <c r="BS158" s="10" t="s">
        <v>71</v>
      </c>
      <c r="BT158" s="98" t="s">
        <v>180</v>
      </c>
      <c r="BU158" s="83"/>
      <c r="BV158" s="4"/>
      <c r="CA158" s="4"/>
    </row>
    <row r="159" spans="1:79">
      <c r="AG159" s="4"/>
      <c r="AK159" s="4"/>
      <c r="AL159" s="3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P159" s="4"/>
      <c r="BQ159" s="3" t="str">
        <f>CONCATENATE(BQ125, " WT")</f>
        <v>32kHz WT</v>
      </c>
      <c r="BR159" s="82">
        <f>COUNTIF(BT127:BT155,"&gt;0")</f>
        <v>7</v>
      </c>
      <c r="BS159" s="82">
        <f>COUNT(BT127:BT155)-BR159</f>
        <v>13</v>
      </c>
      <c r="BT159" s="83" t="s">
        <v>181</v>
      </c>
      <c r="BU159" s="153"/>
      <c r="BV159" s="4"/>
      <c r="CA159" s="4"/>
    </row>
    <row r="160" spans="1:79">
      <c r="B160" s="67" t="s">
        <v>104</v>
      </c>
      <c r="C160" s="86">
        <f>MEDIAN(C127:C155)</f>
        <v>30</v>
      </c>
      <c r="D160" s="86">
        <f t="shared" ref="D160:U160" si="112">MEDIAN(D127:D155)</f>
        <v>35</v>
      </c>
      <c r="E160" s="86">
        <f t="shared" si="112"/>
        <v>30</v>
      </c>
      <c r="F160" s="86">
        <f t="shared" si="112"/>
        <v>30</v>
      </c>
      <c r="G160" s="86">
        <f t="shared" si="112"/>
        <v>30</v>
      </c>
      <c r="H160" s="86">
        <f t="shared" si="112"/>
        <v>25</v>
      </c>
      <c r="I160" s="86">
        <f t="shared" si="112"/>
        <v>30</v>
      </c>
      <c r="J160" s="86">
        <f t="shared" si="112"/>
        <v>25</v>
      </c>
      <c r="K160" s="86">
        <f t="shared" si="112"/>
        <v>25</v>
      </c>
      <c r="L160" s="86">
        <f t="shared" si="112"/>
        <v>25</v>
      </c>
      <c r="M160" s="86">
        <f t="shared" si="112"/>
        <v>25</v>
      </c>
      <c r="N160" s="86">
        <f t="shared" si="112"/>
        <v>25</v>
      </c>
      <c r="O160" s="86">
        <f t="shared" si="112"/>
        <v>27.5</v>
      </c>
      <c r="P160" s="86">
        <f t="shared" si="112"/>
        <v>40</v>
      </c>
      <c r="Q160" s="86">
        <f t="shared" si="112"/>
        <v>30</v>
      </c>
      <c r="R160" s="86">
        <f t="shared" si="112"/>
        <v>25</v>
      </c>
      <c r="S160" s="86">
        <f t="shared" si="112"/>
        <v>35</v>
      </c>
      <c r="T160" s="86">
        <f t="shared" si="112"/>
        <v>30</v>
      </c>
      <c r="U160" s="86">
        <f t="shared" si="112"/>
        <v>35</v>
      </c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4"/>
      <c r="AH160" s="86">
        <f t="shared" ref="AH160:AJ160" si="113">MEDIAN(AH127:AH155)</f>
        <v>32.083333333333336</v>
      </c>
      <c r="AI160" s="86">
        <f t="shared" si="113"/>
        <v>28.333333333333332</v>
      </c>
      <c r="AJ160" s="86">
        <f t="shared" si="113"/>
        <v>32.5</v>
      </c>
      <c r="AK160" s="4"/>
      <c r="AL160" s="10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P160" s="4"/>
      <c r="BU160" s="154"/>
      <c r="BV160" s="4"/>
      <c r="CA160" s="4"/>
    </row>
    <row r="161" spans="1:79">
      <c r="B161" s="19" t="s">
        <v>132</v>
      </c>
      <c r="C161" s="86">
        <f>_xlfn.QUARTILE.INC(C127:C155,1)</f>
        <v>30</v>
      </c>
      <c r="D161" s="86">
        <f t="shared" ref="D161:U161" si="114">_xlfn.QUARTILE.INC(D127:D155,1)</f>
        <v>30</v>
      </c>
      <c r="E161" s="86">
        <f t="shared" si="114"/>
        <v>28.75</v>
      </c>
      <c r="F161" s="86">
        <f t="shared" si="114"/>
        <v>23.75</v>
      </c>
      <c r="G161" s="86">
        <f t="shared" si="114"/>
        <v>25</v>
      </c>
      <c r="H161" s="86">
        <f t="shared" si="114"/>
        <v>20</v>
      </c>
      <c r="I161" s="86">
        <f t="shared" si="114"/>
        <v>25</v>
      </c>
      <c r="J161" s="86">
        <f t="shared" si="114"/>
        <v>20</v>
      </c>
      <c r="K161" s="86">
        <f t="shared" si="114"/>
        <v>25</v>
      </c>
      <c r="L161" s="86">
        <f t="shared" si="114"/>
        <v>22.5</v>
      </c>
      <c r="M161" s="86">
        <f t="shared" si="114"/>
        <v>22.5</v>
      </c>
      <c r="N161" s="86">
        <f t="shared" si="114"/>
        <v>22.5</v>
      </c>
      <c r="O161" s="86">
        <f t="shared" si="114"/>
        <v>26.25</v>
      </c>
      <c r="P161" s="86">
        <f t="shared" si="114"/>
        <v>31.25</v>
      </c>
      <c r="Q161" s="86">
        <f t="shared" si="114"/>
        <v>25</v>
      </c>
      <c r="R161" s="86">
        <f t="shared" si="114"/>
        <v>25</v>
      </c>
      <c r="S161" s="86">
        <f t="shared" si="114"/>
        <v>30</v>
      </c>
      <c r="T161" s="86">
        <f t="shared" si="114"/>
        <v>30</v>
      </c>
      <c r="U161" s="86">
        <f t="shared" si="114"/>
        <v>35</v>
      </c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4"/>
      <c r="AH161" s="86">
        <f t="shared" ref="AH161:AJ161" si="115">_xlfn.QUARTILE.INC(AH127:AH155,1)</f>
        <v>29.583333333333332</v>
      </c>
      <c r="AI161" s="86">
        <f t="shared" si="115"/>
        <v>25</v>
      </c>
      <c r="AJ161" s="86">
        <f t="shared" si="115"/>
        <v>30.833333333333332</v>
      </c>
      <c r="AK161" s="4"/>
      <c r="BP161" s="4"/>
      <c r="BQ161" s="3" t="str">
        <f>CONCATENATE(BQ125, " WT")</f>
        <v>32kHz WT</v>
      </c>
      <c r="BR161" s="82">
        <f>COUNTIF(BR127:BR155,"&gt;0")</f>
        <v>4</v>
      </c>
      <c r="BS161" s="82">
        <f>COUNT(BR127:BR155)-BR161</f>
        <v>16</v>
      </c>
      <c r="BT161" s="83" t="str">
        <f>CONCATENATE(BR126," dB Losses")</f>
        <v>&gt;15 dB Losses</v>
      </c>
      <c r="BU161" s="154"/>
      <c r="BV161" s="4"/>
      <c r="CA161" s="4"/>
    </row>
    <row r="162" spans="1:79">
      <c r="B162" s="67" t="s">
        <v>133</v>
      </c>
      <c r="C162" s="86">
        <f>_xlfn.QUARTILE.INC(C127:C155,3)</f>
        <v>35</v>
      </c>
      <c r="D162" s="86">
        <f t="shared" ref="D162:U162" si="116">_xlfn.QUARTILE.INC(D127:D155,3)</f>
        <v>35</v>
      </c>
      <c r="E162" s="86">
        <f t="shared" si="116"/>
        <v>32.5</v>
      </c>
      <c r="F162" s="86">
        <f t="shared" si="116"/>
        <v>35</v>
      </c>
      <c r="G162" s="86">
        <f t="shared" si="116"/>
        <v>31.25</v>
      </c>
      <c r="H162" s="86">
        <f t="shared" si="116"/>
        <v>35</v>
      </c>
      <c r="I162" s="86">
        <f t="shared" si="116"/>
        <v>35</v>
      </c>
      <c r="J162" s="86">
        <f t="shared" si="116"/>
        <v>30</v>
      </c>
      <c r="K162" s="86">
        <f t="shared" si="116"/>
        <v>30</v>
      </c>
      <c r="L162" s="86">
        <f t="shared" si="116"/>
        <v>27.5</v>
      </c>
      <c r="M162" s="86">
        <f t="shared" si="116"/>
        <v>27.5</v>
      </c>
      <c r="N162" s="86">
        <f t="shared" si="116"/>
        <v>27.5</v>
      </c>
      <c r="O162" s="86">
        <f t="shared" si="116"/>
        <v>28.75</v>
      </c>
      <c r="P162" s="86">
        <f t="shared" si="116"/>
        <v>40</v>
      </c>
      <c r="Q162" s="86">
        <f t="shared" si="116"/>
        <v>35</v>
      </c>
      <c r="R162" s="86">
        <f t="shared" si="116"/>
        <v>38.75</v>
      </c>
      <c r="S162" s="86">
        <f t="shared" si="116"/>
        <v>35</v>
      </c>
      <c r="T162" s="86">
        <f t="shared" si="116"/>
        <v>31.25</v>
      </c>
      <c r="U162" s="86">
        <f t="shared" si="116"/>
        <v>35</v>
      </c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4"/>
      <c r="AH162" s="86">
        <f t="shared" ref="AH162:AJ162" si="117">_xlfn.QUARTILE.INC(AH127:AH155,3)</f>
        <v>35.416666666666664</v>
      </c>
      <c r="AI162" s="86">
        <f t="shared" si="117"/>
        <v>31.875</v>
      </c>
      <c r="AJ162" s="86">
        <f t="shared" si="117"/>
        <v>34.583333333333336</v>
      </c>
      <c r="AK162" s="4"/>
      <c r="BP162" s="4"/>
      <c r="BR162" s="61"/>
      <c r="BT162" s="83"/>
      <c r="BU162" s="154"/>
      <c r="BV162" s="4"/>
      <c r="CA162" s="4"/>
    </row>
    <row r="163" spans="1:79">
      <c r="B163" s="6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AG163" s="4"/>
      <c r="AH163" s="2"/>
      <c r="AI163" s="2"/>
      <c r="AJ163" s="2"/>
      <c r="AK163" s="4"/>
      <c r="BP163" s="4"/>
      <c r="BQ163" s="3" t="str">
        <f>CONCATENATE(BQ125, " WT")</f>
        <v>32kHz WT</v>
      </c>
      <c r="BR163" s="82">
        <f>COUNTIF(BS127:BS155,"&gt;0")</f>
        <v>7</v>
      </c>
      <c r="BS163" s="82">
        <f>COUNT(BS127:BS155)-BR163</f>
        <v>13</v>
      </c>
      <c r="BT163" s="83" t="str">
        <f>CONCATENATE(BS126," dB Gains")</f>
        <v>&lt;-15 dB Gains</v>
      </c>
      <c r="BU163" s="153"/>
      <c r="BV163" s="4"/>
      <c r="CA163" s="4"/>
    </row>
    <row r="164" spans="1:79">
      <c r="AG164" s="4"/>
      <c r="AJ164" s="68"/>
      <c r="AK164" s="4"/>
      <c r="BP164" s="4"/>
      <c r="BV164" s="4"/>
      <c r="CA164" s="4"/>
    </row>
    <row r="165" spans="1:79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</row>
    <row r="183" spans="75:75">
      <c r="BW183" s="2"/>
    </row>
  </sheetData>
  <phoneticPr fontId="7" type="noConversion"/>
  <conditionalFormatting sqref="V33:X33">
    <cfRule type="cellIs" dxfId="56" priority="41" operator="equal">
      <formula>"N/A"</formula>
    </cfRule>
    <cfRule type="cellIs" dxfId="55" priority="42" operator="equal">
      <formula>"Passed"</formula>
    </cfRule>
    <cfRule type="cellIs" dxfId="54" priority="43" operator="equal">
      <formula>"Failed"</formula>
    </cfRule>
  </conditionalFormatting>
  <conditionalFormatting sqref="AM32:BO32 AN10:AN23 AO10:AO22 AP10:AR23 AM9:AM23 AN53:AN64 AO53:AO65 AP53:AQ64 AR50:AS64 AM50:AM64 AT50:AT66 AM91:AT105 AM132:AT146 AZ106:BD113 AZ147:BD154 AZ65:BD72 AZ24:BD31 AM4:BO4 AN9:AR9 AT9:AT23 AM5:AO7 AQ5:BO7 AP5:AP8 AM73:BO73 AN50:AQ52 AM114:BO114 AM155:BO155 AT8:BO8 AQ8:AR8">
    <cfRule type="cellIs" dxfId="53" priority="39" operator="greaterThan">
      <formula>$AP$2</formula>
    </cfRule>
    <cfRule type="cellIs" dxfId="52" priority="40" operator="lessThan">
      <formula>$AR$2</formula>
    </cfRule>
  </conditionalFormatting>
  <conditionalFormatting sqref="AM45:BO48">
    <cfRule type="cellIs" dxfId="51" priority="37" operator="greaterThan">
      <formula>$AP$2</formula>
    </cfRule>
    <cfRule type="cellIs" dxfId="50" priority="38" operator="lessThan">
      <formula>$AR$2</formula>
    </cfRule>
  </conditionalFormatting>
  <conditionalFormatting sqref="AM86:BO89">
    <cfRule type="cellIs" dxfId="49" priority="35" operator="greaterThan">
      <formula>$AP$2</formula>
    </cfRule>
    <cfRule type="cellIs" dxfId="48" priority="36" operator="lessThan">
      <formula>$AR$2</formula>
    </cfRule>
  </conditionalFormatting>
  <conditionalFormatting sqref="AM127:BO130">
    <cfRule type="cellIs" dxfId="47" priority="33" operator="greaterThan">
      <formula>$AP$2</formula>
    </cfRule>
    <cfRule type="cellIs" dxfId="46" priority="34" operator="lessThan">
      <formula>$AR$2</formula>
    </cfRule>
  </conditionalFormatting>
  <conditionalFormatting sqref="AM49:BO49">
    <cfRule type="cellIs" dxfId="45" priority="17" operator="greaterThan">
      <formula>$AP$2</formula>
    </cfRule>
    <cfRule type="cellIs" dxfId="44" priority="18" operator="lessThan">
      <formula>$AR$2</formula>
    </cfRule>
  </conditionalFormatting>
  <conditionalFormatting sqref="AM8:AO8">
    <cfRule type="cellIs" dxfId="43" priority="15" operator="greaterThan">
      <formula>$AP$2</formula>
    </cfRule>
    <cfRule type="cellIs" dxfId="42" priority="16" operator="lessThan">
      <formula>$AR$2</formula>
    </cfRule>
  </conditionalFormatting>
  <conditionalFormatting sqref="AM90:BO90">
    <cfRule type="cellIs" dxfId="41" priority="13" operator="greaterThan">
      <formula>$AP$2</formula>
    </cfRule>
    <cfRule type="cellIs" dxfId="40" priority="14" operator="lessThan">
      <formula>$AR$2</formula>
    </cfRule>
  </conditionalFormatting>
  <conditionalFormatting sqref="AM131:BO131">
    <cfRule type="cellIs" dxfId="39" priority="11" operator="greaterThan">
      <formula>$AP$2</formula>
    </cfRule>
    <cfRule type="cellIs" dxfId="38" priority="12" operator="lessThan">
      <formula>$AR$2</formula>
    </cfRule>
  </conditionalFormatting>
  <conditionalFormatting sqref="AO23">
    <cfRule type="cellIs" dxfId="37" priority="9" operator="greaterThan">
      <formula>$AP$2</formula>
    </cfRule>
    <cfRule type="cellIs" dxfId="36" priority="10" operator="lessThan">
      <formula>$AR$2</formula>
    </cfRule>
  </conditionalFormatting>
  <conditionalFormatting sqref="BS4:BS23">
    <cfRule type="dataBar" priority="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{D25CB80B-B6EB-404E-9023-66B554F122BF}</x14:id>
        </ext>
      </extLst>
    </cfRule>
  </conditionalFormatting>
  <conditionalFormatting sqref="BR4:BR23"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{EF09D958-98AB-42D4-BB74-8BC6A3807E77}</x14:id>
        </ext>
      </extLst>
    </cfRule>
  </conditionalFormatting>
  <conditionalFormatting sqref="BS45:BS64">
    <cfRule type="dataBar" priority="4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{32AE8072-D3C9-44E3-830D-FC49810DC854}</x14:id>
        </ext>
      </extLst>
    </cfRule>
  </conditionalFormatting>
  <conditionalFormatting sqref="BR45:BR64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{4FD3696B-EB11-4890-AD85-D63FB4DFB298}</x14:id>
        </ext>
      </extLst>
    </cfRule>
  </conditionalFormatting>
  <conditionalFormatting sqref="BS86:BS105">
    <cfRule type="dataBar" priority="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{0F38386F-711F-4F40-97C9-6967831964ED}</x14:id>
        </ext>
      </extLst>
    </cfRule>
  </conditionalFormatting>
  <conditionalFormatting sqref="BR86:BR105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{3E749E4C-5842-4725-B1CE-12250AEA9AE9}</x14:id>
        </ext>
      </extLst>
    </cfRule>
  </conditionalFormatting>
  <conditionalFormatting sqref="BS127:BS146">
    <cfRule type="dataBar" priority="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{740582D6-DD80-4A2A-AD8E-A0872D3829AE}</x14:id>
        </ext>
      </extLst>
    </cfRule>
  </conditionalFormatting>
  <conditionalFormatting sqref="BR127:BR146">
    <cfRule type="dataBar" priority="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{DDC5043E-72CE-4842-BB19-3960E4D5C1D6}</x14:id>
        </ext>
      </extLst>
    </cfRule>
  </conditionalFormatting>
  <conditionalFormatting sqref="AS8">
    <cfRule type="cellIs" dxfId="35" priority="7" operator="greaterThan">
      <formula>$AP$2</formula>
    </cfRule>
    <cfRule type="cellIs" dxfId="34" priority="8" operator="lessThan">
      <formula>$AR$2</formula>
    </cfRule>
  </conditionalFormatting>
  <conditionalFormatting sqref="AS9:AS23">
    <cfRule type="cellIs" dxfId="33" priority="5" operator="greaterThan">
      <formula>$AP$2</formula>
    </cfRule>
    <cfRule type="cellIs" dxfId="32" priority="6" operator="lessThan">
      <formula>$AR$2</formula>
    </cfRule>
  </conditionalFormatting>
  <conditionalFormatting sqref="BT4:BT23">
    <cfRule type="dataBar" priority="4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{2854E245-5F04-44F1-9A21-0D0E4AAAFAAF}</x14:id>
        </ext>
      </extLst>
    </cfRule>
  </conditionalFormatting>
  <conditionalFormatting sqref="BT45:BT64">
    <cfRule type="dataBar" priority="3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{3091D5BA-5AAB-42C7-9E18-EBB8B99EDF24}</x14:id>
        </ext>
      </extLst>
    </cfRule>
  </conditionalFormatting>
  <conditionalFormatting sqref="BT86:BT105">
    <cfRule type="dataBar" priority="2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{2516B7B4-0A12-4FD1-82EB-7E24524DAE32}</x14:id>
        </ext>
      </extLst>
    </cfRule>
  </conditionalFormatting>
  <conditionalFormatting sqref="BT127:BT146">
    <cfRule type="dataBar" priority="1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{497AE095-A8AA-43B3-97EB-47CA4CCBB26E}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5CB80B-B6EB-404E-9023-66B554F122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BS4:BS23</xm:sqref>
        </x14:conditionalFormatting>
        <x14:conditionalFormatting xmlns:xm="http://schemas.microsoft.com/office/excel/2006/main">
          <x14:cfRule type="dataBar" id="{EF09D958-98AB-42D4-BB74-8BC6A3807E7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BR4:BR23</xm:sqref>
        </x14:conditionalFormatting>
        <x14:conditionalFormatting xmlns:xm="http://schemas.microsoft.com/office/excel/2006/main">
          <x14:cfRule type="dataBar" id="{32AE8072-D3C9-44E3-830D-FC49810DC8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BS45:BS64</xm:sqref>
        </x14:conditionalFormatting>
        <x14:conditionalFormatting xmlns:xm="http://schemas.microsoft.com/office/excel/2006/main">
          <x14:cfRule type="dataBar" id="{4FD3696B-EB11-4890-AD85-D63FB4DFB29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BR45:BR64</xm:sqref>
        </x14:conditionalFormatting>
        <x14:conditionalFormatting xmlns:xm="http://schemas.microsoft.com/office/excel/2006/main">
          <x14:cfRule type="dataBar" id="{0F38386F-711F-4F40-97C9-6967831964E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BS86:BS105</xm:sqref>
        </x14:conditionalFormatting>
        <x14:conditionalFormatting xmlns:xm="http://schemas.microsoft.com/office/excel/2006/main">
          <x14:cfRule type="dataBar" id="{3E749E4C-5842-4725-B1CE-12250AEA9A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BR86:BR105</xm:sqref>
        </x14:conditionalFormatting>
        <x14:conditionalFormatting xmlns:xm="http://schemas.microsoft.com/office/excel/2006/main">
          <x14:cfRule type="dataBar" id="{740582D6-DD80-4A2A-AD8E-A0872D3829A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BS127:BS146</xm:sqref>
        </x14:conditionalFormatting>
        <x14:conditionalFormatting xmlns:xm="http://schemas.microsoft.com/office/excel/2006/main">
          <x14:cfRule type="dataBar" id="{DDC5043E-72CE-4842-BB19-3960E4D5C1D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BR127:BR146</xm:sqref>
        </x14:conditionalFormatting>
        <x14:conditionalFormatting xmlns:xm="http://schemas.microsoft.com/office/excel/2006/main">
          <x14:cfRule type="dataBar" id="{2854E245-5F04-44F1-9A21-0D0E4AAAFAAF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BT4:BT23</xm:sqref>
        </x14:conditionalFormatting>
        <x14:conditionalFormatting xmlns:xm="http://schemas.microsoft.com/office/excel/2006/main">
          <x14:cfRule type="dataBar" id="{3091D5BA-5AAB-42C7-9E18-EBB8B99EDF24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BT45:BT64</xm:sqref>
        </x14:conditionalFormatting>
        <x14:conditionalFormatting xmlns:xm="http://schemas.microsoft.com/office/excel/2006/main">
          <x14:cfRule type="dataBar" id="{2516B7B4-0A12-4FD1-82EB-7E24524DAE32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BT86:BT105</xm:sqref>
        </x14:conditionalFormatting>
        <x14:conditionalFormatting xmlns:xm="http://schemas.microsoft.com/office/excel/2006/main">
          <x14:cfRule type="dataBar" id="{497AE095-A8AA-43B3-97EB-47CA4CCBB26E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BT127:BT146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J238"/>
  <sheetViews>
    <sheetView topLeftCell="A207" zoomScale="70" zoomScaleNormal="70" workbookViewId="0">
      <selection activeCell="U237" sqref="U237"/>
    </sheetView>
  </sheetViews>
  <sheetFormatPr defaultRowHeight="15.6"/>
  <cols>
    <col min="1" max="1" width="20.09765625" bestFit="1" customWidth="1"/>
    <col min="2" max="2" width="9.3984375" style="10" bestFit="1" customWidth="1"/>
    <col min="3" max="5" width="5.69921875" customWidth="1"/>
    <col min="6" max="6" width="13.8984375" customWidth="1"/>
    <col min="7" max="7" width="2.19921875" customWidth="1"/>
    <col min="8" max="9" width="11.296875" customWidth="1"/>
    <col min="10" max="10" width="2.19921875" customWidth="1"/>
  </cols>
  <sheetData>
    <row r="2" spans="1:10" ht="25.8">
      <c r="A2" s="71" t="s">
        <v>282</v>
      </c>
      <c r="G2" s="4"/>
      <c r="H2" s="72" t="s">
        <v>66</v>
      </c>
      <c r="I2" s="25"/>
      <c r="J2" s="4"/>
    </row>
    <row r="3" spans="1:10" ht="25.8">
      <c r="A3" s="97" t="s">
        <v>50</v>
      </c>
      <c r="B3" s="105" t="s">
        <v>228</v>
      </c>
      <c r="C3" s="25" t="str">
        <f>CONCATENATE("ABR thresholds for ",A3," sounds ")</f>
        <v xml:space="preserve">ABR thresholds for Click sounds </v>
      </c>
      <c r="D3" s="25"/>
      <c r="E3" s="25"/>
      <c r="F3" s="25"/>
      <c r="G3" s="4"/>
      <c r="H3" s="72" t="s">
        <v>279</v>
      </c>
      <c r="I3" s="25"/>
      <c r="J3" s="4"/>
    </row>
    <row r="4" spans="1:10">
      <c r="A4" s="104" t="s">
        <v>56</v>
      </c>
      <c r="B4" s="103" t="s">
        <v>281</v>
      </c>
      <c r="C4" s="9">
        <v>3</v>
      </c>
      <c r="D4" s="9">
        <v>4</v>
      </c>
      <c r="E4" s="9">
        <v>5</v>
      </c>
      <c r="F4" s="9"/>
      <c r="G4" s="4"/>
      <c r="H4" s="63" t="s">
        <v>64</v>
      </c>
      <c r="I4" s="101" t="s">
        <v>278</v>
      </c>
      <c r="J4" s="4"/>
    </row>
    <row r="5" spans="1:10">
      <c r="A5" t="s">
        <v>226</v>
      </c>
      <c r="B5" s="10" t="s">
        <v>183</v>
      </c>
      <c r="C5">
        <v>100</v>
      </c>
      <c r="G5" s="4"/>
      <c r="H5" s="59">
        <f t="shared" ref="H5:H22" si="0">AVERAGE(C5:E5)</f>
        <v>100</v>
      </c>
      <c r="I5" s="2"/>
      <c r="J5" s="4"/>
    </row>
    <row r="6" spans="1:10">
      <c r="A6" t="s">
        <v>225</v>
      </c>
      <c r="B6" s="10" t="s">
        <v>183</v>
      </c>
      <c r="C6">
        <v>100</v>
      </c>
      <c r="G6" s="4"/>
      <c r="H6" s="59">
        <f t="shared" si="0"/>
        <v>100</v>
      </c>
      <c r="I6" s="8"/>
      <c r="J6" s="4"/>
    </row>
    <row r="7" spans="1:10">
      <c r="A7" t="s">
        <v>224</v>
      </c>
      <c r="B7" s="10" t="s">
        <v>183</v>
      </c>
      <c r="C7">
        <v>100</v>
      </c>
      <c r="D7">
        <v>100</v>
      </c>
      <c r="G7" s="4"/>
      <c r="H7" s="59">
        <f t="shared" si="0"/>
        <v>100</v>
      </c>
      <c r="I7" s="8"/>
      <c r="J7" s="4"/>
    </row>
    <row r="8" spans="1:10" s="8" customFormat="1">
      <c r="A8" s="8" t="s">
        <v>223</v>
      </c>
      <c r="B8" s="10" t="s">
        <v>183</v>
      </c>
      <c r="C8">
        <v>100</v>
      </c>
      <c r="D8">
        <v>100</v>
      </c>
      <c r="G8" s="4"/>
      <c r="H8" s="59">
        <f t="shared" si="0"/>
        <v>100</v>
      </c>
      <c r="J8" s="4"/>
    </row>
    <row r="9" spans="1:10">
      <c r="A9" t="s">
        <v>222</v>
      </c>
      <c r="B9" s="10" t="s">
        <v>183</v>
      </c>
      <c r="C9">
        <v>100</v>
      </c>
      <c r="D9" s="15"/>
      <c r="E9" s="15"/>
      <c r="F9" s="15"/>
      <c r="G9" s="4"/>
      <c r="H9" s="59">
        <f t="shared" si="0"/>
        <v>100</v>
      </c>
      <c r="J9" s="4"/>
    </row>
    <row r="10" spans="1:10">
      <c r="A10" t="s">
        <v>221</v>
      </c>
      <c r="B10" s="10" t="s">
        <v>183</v>
      </c>
      <c r="C10">
        <v>100</v>
      </c>
      <c r="D10" s="15"/>
      <c r="E10" s="15"/>
      <c r="F10" s="15"/>
      <c r="G10" s="4"/>
      <c r="H10" s="59">
        <f t="shared" si="0"/>
        <v>100</v>
      </c>
      <c r="J10" s="4"/>
    </row>
    <row r="11" spans="1:10">
      <c r="A11" t="s">
        <v>220</v>
      </c>
      <c r="B11" s="10" t="s">
        <v>183</v>
      </c>
      <c r="C11">
        <v>100</v>
      </c>
      <c r="D11" s="15"/>
      <c r="E11" s="15"/>
      <c r="F11" s="15"/>
      <c r="G11" s="4"/>
      <c r="H11" s="59">
        <f t="shared" si="0"/>
        <v>100</v>
      </c>
      <c r="J11" s="4"/>
    </row>
    <row r="12" spans="1:10">
      <c r="A12" t="s">
        <v>219</v>
      </c>
      <c r="B12" s="10" t="s">
        <v>183</v>
      </c>
      <c r="C12">
        <v>100</v>
      </c>
      <c r="D12" s="15"/>
      <c r="E12" s="15"/>
      <c r="F12" s="15"/>
      <c r="G12" s="4"/>
      <c r="H12" s="59">
        <f t="shared" si="0"/>
        <v>100</v>
      </c>
      <c r="J12" s="4"/>
    </row>
    <row r="13" spans="1:10">
      <c r="A13" t="s">
        <v>218</v>
      </c>
      <c r="B13" s="10" t="s">
        <v>183</v>
      </c>
      <c r="C13">
        <v>100</v>
      </c>
      <c r="D13" s="15"/>
      <c r="E13" s="15"/>
      <c r="F13" s="15"/>
      <c r="G13" s="4"/>
      <c r="H13" s="59">
        <f t="shared" si="0"/>
        <v>100</v>
      </c>
      <c r="J13" s="4"/>
    </row>
    <row r="14" spans="1:10">
      <c r="A14" t="s">
        <v>217</v>
      </c>
      <c r="B14" s="10" t="s">
        <v>183</v>
      </c>
      <c r="C14">
        <v>100</v>
      </c>
      <c r="D14" s="15"/>
      <c r="E14" s="15"/>
      <c r="F14" s="15"/>
      <c r="G14" s="4"/>
      <c r="H14" s="59">
        <f t="shared" si="0"/>
        <v>100</v>
      </c>
      <c r="J14" s="4"/>
    </row>
    <row r="15" spans="1:10">
      <c r="A15" t="s">
        <v>216</v>
      </c>
      <c r="B15" s="10" t="s">
        <v>183</v>
      </c>
      <c r="C15">
        <v>100</v>
      </c>
      <c r="D15" s="15"/>
      <c r="E15" s="15"/>
      <c r="F15" s="15"/>
      <c r="G15" s="4"/>
      <c r="H15" s="59">
        <f t="shared" si="0"/>
        <v>100</v>
      </c>
      <c r="J15" s="4"/>
    </row>
    <row r="16" spans="1:10">
      <c r="A16" t="s">
        <v>215</v>
      </c>
      <c r="B16" s="10" t="s">
        <v>183</v>
      </c>
      <c r="C16">
        <v>100</v>
      </c>
      <c r="D16" s="15"/>
      <c r="E16" s="15"/>
      <c r="F16" s="15"/>
      <c r="G16" s="4"/>
      <c r="H16" s="59">
        <f t="shared" si="0"/>
        <v>100</v>
      </c>
      <c r="J16" s="4"/>
    </row>
    <row r="17" spans="1:10">
      <c r="A17" t="s">
        <v>214</v>
      </c>
      <c r="B17" s="10" t="s">
        <v>183</v>
      </c>
      <c r="D17">
        <v>100</v>
      </c>
      <c r="G17" s="4"/>
      <c r="H17" s="59">
        <f t="shared" si="0"/>
        <v>100</v>
      </c>
      <c r="J17" s="4"/>
    </row>
    <row r="18" spans="1:10">
      <c r="A18" t="s">
        <v>213</v>
      </c>
      <c r="B18" s="10" t="s">
        <v>183</v>
      </c>
      <c r="D18">
        <v>100</v>
      </c>
      <c r="G18" s="4"/>
      <c r="H18" s="59">
        <f t="shared" si="0"/>
        <v>100</v>
      </c>
      <c r="J18" s="4"/>
    </row>
    <row r="19" spans="1:10">
      <c r="A19" t="s">
        <v>212</v>
      </c>
      <c r="B19" s="10" t="s">
        <v>183</v>
      </c>
      <c r="D19">
        <v>100</v>
      </c>
      <c r="G19" s="4"/>
      <c r="H19" s="59">
        <f t="shared" si="0"/>
        <v>100</v>
      </c>
      <c r="J19" s="4"/>
    </row>
    <row r="20" spans="1:10">
      <c r="A20" t="s">
        <v>210</v>
      </c>
      <c r="B20" s="10" t="s">
        <v>183</v>
      </c>
      <c r="C20">
        <v>100</v>
      </c>
      <c r="D20" s="15"/>
      <c r="E20" s="15"/>
      <c r="F20" s="15"/>
      <c r="G20" s="4"/>
      <c r="H20" s="59">
        <f t="shared" si="0"/>
        <v>100</v>
      </c>
      <c r="J20" s="4"/>
    </row>
    <row r="21" spans="1:10">
      <c r="A21" t="s">
        <v>209</v>
      </c>
      <c r="B21" s="10" t="s">
        <v>183</v>
      </c>
      <c r="C21">
        <v>100</v>
      </c>
      <c r="D21" s="5"/>
      <c r="E21" s="5"/>
      <c r="F21" s="5"/>
      <c r="G21" s="4"/>
      <c r="H21" s="59">
        <f t="shared" si="0"/>
        <v>100</v>
      </c>
      <c r="J21" s="4"/>
    </row>
    <row r="22" spans="1:10">
      <c r="A22" t="s">
        <v>208</v>
      </c>
      <c r="B22" s="10" t="s">
        <v>183</v>
      </c>
      <c r="D22">
        <v>100</v>
      </c>
      <c r="G22" s="4"/>
      <c r="H22" s="59">
        <f t="shared" si="0"/>
        <v>100</v>
      </c>
      <c r="J22" s="4"/>
    </row>
    <row r="23" spans="1:10">
      <c r="A23" t="s">
        <v>207</v>
      </c>
      <c r="B23" s="10" t="s">
        <v>183</v>
      </c>
      <c r="D23">
        <v>100</v>
      </c>
      <c r="G23" s="4"/>
      <c r="H23" s="59">
        <f t="shared" ref="H23:H45" si="1">AVERAGE(C23:E23)</f>
        <v>100</v>
      </c>
      <c r="I23" s="2"/>
      <c r="J23" s="4"/>
    </row>
    <row r="24" spans="1:10">
      <c r="A24" t="s">
        <v>206</v>
      </c>
      <c r="B24" s="10" t="s">
        <v>183</v>
      </c>
      <c r="C24">
        <v>100</v>
      </c>
      <c r="G24" s="4"/>
      <c r="H24" s="59">
        <f t="shared" si="1"/>
        <v>100</v>
      </c>
      <c r="I24" s="2"/>
      <c r="J24" s="4"/>
    </row>
    <row r="25" spans="1:10">
      <c r="A25" t="s">
        <v>205</v>
      </c>
      <c r="B25" s="10" t="s">
        <v>183</v>
      </c>
      <c r="C25">
        <v>100</v>
      </c>
      <c r="G25" s="4"/>
      <c r="H25" s="59">
        <f t="shared" si="1"/>
        <v>100</v>
      </c>
      <c r="I25" s="2"/>
      <c r="J25" s="4"/>
    </row>
    <row r="26" spans="1:10">
      <c r="A26" t="s">
        <v>204</v>
      </c>
      <c r="B26" s="10" t="s">
        <v>183</v>
      </c>
      <c r="C26">
        <v>100</v>
      </c>
      <c r="G26" s="4"/>
      <c r="H26" s="59">
        <f t="shared" si="1"/>
        <v>100</v>
      </c>
      <c r="I26" s="2"/>
      <c r="J26" s="4"/>
    </row>
    <row r="27" spans="1:10">
      <c r="A27" t="s">
        <v>203</v>
      </c>
      <c r="B27" s="10" t="s">
        <v>183</v>
      </c>
      <c r="D27">
        <v>100</v>
      </c>
      <c r="G27" s="4"/>
      <c r="H27" s="59">
        <f t="shared" si="1"/>
        <v>100</v>
      </c>
      <c r="I27" s="2"/>
      <c r="J27" s="4"/>
    </row>
    <row r="28" spans="1:10">
      <c r="A28" t="s">
        <v>202</v>
      </c>
      <c r="B28" s="10" t="s">
        <v>183</v>
      </c>
      <c r="D28">
        <v>100</v>
      </c>
      <c r="G28" s="4"/>
      <c r="H28" s="59">
        <f t="shared" si="1"/>
        <v>100</v>
      </c>
      <c r="I28" s="2"/>
      <c r="J28" s="4"/>
    </row>
    <row r="29" spans="1:10">
      <c r="A29" t="s">
        <v>201</v>
      </c>
      <c r="B29" s="10" t="s">
        <v>183</v>
      </c>
      <c r="D29">
        <v>100</v>
      </c>
      <c r="G29" s="4"/>
      <c r="H29" s="59">
        <f t="shared" si="1"/>
        <v>100</v>
      </c>
      <c r="I29" s="2"/>
      <c r="J29" s="4"/>
    </row>
    <row r="30" spans="1:10">
      <c r="A30" t="s">
        <v>200</v>
      </c>
      <c r="B30" s="10" t="s">
        <v>183</v>
      </c>
      <c r="D30">
        <v>100</v>
      </c>
      <c r="G30" s="4"/>
      <c r="H30" s="59">
        <f t="shared" si="1"/>
        <v>100</v>
      </c>
      <c r="I30" s="2"/>
      <c r="J30" s="4"/>
    </row>
    <row r="31" spans="1:10">
      <c r="A31" s="15" t="s">
        <v>198</v>
      </c>
      <c r="B31" s="13" t="s">
        <v>183</v>
      </c>
      <c r="C31" s="8"/>
      <c r="D31">
        <v>100</v>
      </c>
      <c r="G31" s="4"/>
      <c r="H31" s="59">
        <f t="shared" si="1"/>
        <v>100</v>
      </c>
      <c r="I31" s="2"/>
      <c r="J31" s="4"/>
    </row>
    <row r="32" spans="1:10">
      <c r="A32" s="15" t="s">
        <v>197</v>
      </c>
      <c r="B32" s="13" t="s">
        <v>183</v>
      </c>
      <c r="C32">
        <v>100</v>
      </c>
      <c r="D32" s="8"/>
      <c r="G32" s="4"/>
      <c r="H32" s="59">
        <f t="shared" si="1"/>
        <v>100</v>
      </c>
      <c r="I32" s="2"/>
      <c r="J32" s="4"/>
    </row>
    <row r="33" spans="1:10">
      <c r="A33" s="15" t="s">
        <v>196</v>
      </c>
      <c r="B33" s="13" t="s">
        <v>183</v>
      </c>
      <c r="C33">
        <v>100</v>
      </c>
      <c r="D33" s="8"/>
      <c r="G33" s="4"/>
      <c r="H33" s="59">
        <f t="shared" si="1"/>
        <v>100</v>
      </c>
      <c r="I33" s="2"/>
      <c r="J33" s="4"/>
    </row>
    <row r="34" spans="1:10">
      <c r="A34" s="15" t="s">
        <v>195</v>
      </c>
      <c r="B34" s="13" t="s">
        <v>183</v>
      </c>
      <c r="C34">
        <v>100</v>
      </c>
      <c r="D34" s="8"/>
      <c r="G34" s="4"/>
      <c r="H34" s="59">
        <f t="shared" si="1"/>
        <v>100</v>
      </c>
      <c r="I34" s="2"/>
      <c r="J34" s="4"/>
    </row>
    <row r="35" spans="1:10">
      <c r="A35" s="15" t="s">
        <v>194</v>
      </c>
      <c r="B35" s="13" t="s">
        <v>183</v>
      </c>
      <c r="C35">
        <v>100</v>
      </c>
      <c r="D35" s="8"/>
      <c r="G35" s="4"/>
      <c r="H35" s="59">
        <f t="shared" si="1"/>
        <v>100</v>
      </c>
      <c r="I35" s="2"/>
      <c r="J35" s="4"/>
    </row>
    <row r="36" spans="1:10">
      <c r="A36" s="15" t="s">
        <v>193</v>
      </c>
      <c r="B36" s="13" t="s">
        <v>183</v>
      </c>
      <c r="C36">
        <v>100</v>
      </c>
      <c r="D36" s="8"/>
      <c r="G36" s="4"/>
      <c r="H36" s="59">
        <f t="shared" si="1"/>
        <v>100</v>
      </c>
      <c r="I36" s="2"/>
      <c r="J36" s="4"/>
    </row>
    <row r="37" spans="1:10">
      <c r="A37" s="15" t="s">
        <v>192</v>
      </c>
      <c r="B37" s="13" t="s">
        <v>183</v>
      </c>
      <c r="C37">
        <v>100</v>
      </c>
      <c r="D37" s="8"/>
      <c r="G37" s="4"/>
      <c r="H37" s="59">
        <f t="shared" si="1"/>
        <v>100</v>
      </c>
      <c r="I37" s="2"/>
      <c r="J37" s="4"/>
    </row>
    <row r="38" spans="1:10">
      <c r="A38" s="15" t="s">
        <v>191</v>
      </c>
      <c r="B38" s="13" t="s">
        <v>183</v>
      </c>
      <c r="C38">
        <v>100</v>
      </c>
      <c r="D38" s="8"/>
      <c r="G38" s="4"/>
      <c r="H38" s="59">
        <f t="shared" si="1"/>
        <v>100</v>
      </c>
      <c r="I38" s="2"/>
      <c r="J38" s="4"/>
    </row>
    <row r="39" spans="1:10">
      <c r="A39" s="15" t="s">
        <v>190</v>
      </c>
      <c r="B39" s="13" t="s">
        <v>183</v>
      </c>
      <c r="C39">
        <v>100</v>
      </c>
      <c r="D39" s="8"/>
      <c r="G39" s="4"/>
      <c r="H39" s="59">
        <f t="shared" si="1"/>
        <v>100</v>
      </c>
      <c r="I39" s="2"/>
      <c r="J39" s="4"/>
    </row>
    <row r="40" spans="1:10">
      <c r="A40" s="15" t="s">
        <v>189</v>
      </c>
      <c r="B40" s="13" t="s">
        <v>183</v>
      </c>
      <c r="C40">
        <v>100</v>
      </c>
      <c r="D40" s="8"/>
      <c r="G40" s="4"/>
      <c r="H40" s="59">
        <f t="shared" si="1"/>
        <v>100</v>
      </c>
      <c r="I40" s="2"/>
      <c r="J40" s="4"/>
    </row>
    <row r="41" spans="1:10">
      <c r="A41" s="15" t="s">
        <v>188</v>
      </c>
      <c r="B41" s="13" t="s">
        <v>183</v>
      </c>
      <c r="C41">
        <v>100</v>
      </c>
      <c r="D41" s="8"/>
      <c r="G41" s="4"/>
      <c r="H41" s="59">
        <f t="shared" si="1"/>
        <v>100</v>
      </c>
      <c r="I41" s="2"/>
      <c r="J41" s="4"/>
    </row>
    <row r="42" spans="1:10">
      <c r="A42" s="15" t="s">
        <v>187</v>
      </c>
      <c r="B42" s="13" t="s">
        <v>183</v>
      </c>
      <c r="C42">
        <v>100</v>
      </c>
      <c r="D42" s="8"/>
      <c r="G42" s="4"/>
      <c r="H42" s="59">
        <f t="shared" si="1"/>
        <v>100</v>
      </c>
      <c r="I42" s="2"/>
      <c r="J42" s="4"/>
    </row>
    <row r="43" spans="1:10">
      <c r="A43" s="15" t="s">
        <v>186</v>
      </c>
      <c r="B43" s="13" t="s">
        <v>183</v>
      </c>
      <c r="C43">
        <v>100</v>
      </c>
      <c r="D43" s="8"/>
      <c r="G43" s="4"/>
      <c r="H43" s="59">
        <f t="shared" si="1"/>
        <v>100</v>
      </c>
      <c r="I43" s="2"/>
      <c r="J43" s="4"/>
    </row>
    <row r="44" spans="1:10">
      <c r="A44" s="15" t="s">
        <v>185</v>
      </c>
      <c r="B44" s="13" t="s">
        <v>183</v>
      </c>
      <c r="C44">
        <v>100</v>
      </c>
      <c r="D44" s="8"/>
      <c r="G44" s="4"/>
      <c r="H44" s="59">
        <f t="shared" si="1"/>
        <v>100</v>
      </c>
      <c r="I44" s="2"/>
      <c r="J44" s="4"/>
    </row>
    <row r="45" spans="1:10">
      <c r="A45" s="15" t="s">
        <v>184</v>
      </c>
      <c r="B45" s="13" t="s">
        <v>183</v>
      </c>
      <c r="C45">
        <v>100</v>
      </c>
      <c r="D45" s="8">
        <v>100</v>
      </c>
      <c r="G45" s="4"/>
      <c r="H45" s="59">
        <f t="shared" si="1"/>
        <v>100</v>
      </c>
      <c r="I45" s="2"/>
      <c r="J45" s="4"/>
    </row>
    <row r="46" spans="1:10">
      <c r="A46" s="15"/>
      <c r="B46" s="13"/>
      <c r="D46" s="8"/>
      <c r="G46" s="4"/>
      <c r="I46" s="2"/>
      <c r="J46" s="4"/>
    </row>
    <row r="47" spans="1:10">
      <c r="A47" s="15"/>
      <c r="B47" s="13"/>
      <c r="D47" s="8"/>
      <c r="G47" s="4"/>
      <c r="I47" s="2"/>
      <c r="J47" s="4"/>
    </row>
    <row r="48" spans="1:10">
      <c r="G48" s="4"/>
      <c r="I48" s="2"/>
      <c r="J48" s="4"/>
    </row>
    <row r="49" spans="1:10">
      <c r="A49" s="1"/>
      <c r="B49" s="12"/>
      <c r="C49" s="1"/>
      <c r="D49" s="1"/>
      <c r="E49" s="1"/>
      <c r="F49" s="1"/>
      <c r="G49" s="4"/>
      <c r="H49" s="62"/>
      <c r="I49" s="1"/>
      <c r="J49" s="4"/>
    </row>
    <row r="50" spans="1:10">
      <c r="B50" s="3" t="s">
        <v>45</v>
      </c>
      <c r="C50" s="2">
        <f>AVERAGE(C5:C48)</f>
        <v>100</v>
      </c>
      <c r="D50" s="31">
        <f>AVERAGE(D5:D48)</f>
        <v>100</v>
      </c>
      <c r="E50" s="31"/>
      <c r="F50" s="31"/>
      <c r="G50" s="4"/>
      <c r="H50" s="65">
        <f>AVERAGE(H5:H49)</f>
        <v>100</v>
      </c>
      <c r="I50" s="65"/>
      <c r="J50" s="4"/>
    </row>
    <row r="51" spans="1:10">
      <c r="B51" s="3" t="s">
        <v>46</v>
      </c>
      <c r="C51" s="2">
        <f>_xlfn.STDEV.S(C5:C48)</f>
        <v>0</v>
      </c>
      <c r="D51" s="31">
        <f>_xlfn.STDEV.S(D5:D48)</f>
        <v>0</v>
      </c>
      <c r="E51" s="31"/>
      <c r="F51" s="31"/>
      <c r="G51" s="4"/>
      <c r="H51" s="31">
        <f>_xlfn.STDEV.S(H5:H49)</f>
        <v>0</v>
      </c>
      <c r="I51" s="31"/>
      <c r="J51" s="4"/>
    </row>
    <row r="52" spans="1:10">
      <c r="B52" s="3" t="s">
        <v>47</v>
      </c>
      <c r="C52">
        <f>COUNT(C5:C48)</f>
        <v>31</v>
      </c>
      <c r="D52" s="5">
        <f>COUNT(D5:D48)</f>
        <v>13</v>
      </c>
      <c r="E52" s="5"/>
      <c r="F52" s="5"/>
      <c r="G52" s="4"/>
      <c r="H52" s="5">
        <f>COUNT(H5:H49)</f>
        <v>41</v>
      </c>
      <c r="I52" s="5"/>
      <c r="J52" s="4"/>
    </row>
    <row r="53" spans="1:10">
      <c r="G53" s="4"/>
      <c r="J53" s="4"/>
    </row>
    <row r="54" spans="1:10">
      <c r="B54" s="67" t="s">
        <v>104</v>
      </c>
      <c r="C54" s="86">
        <f>MEDIAN(C5:C49)</f>
        <v>100</v>
      </c>
      <c r="D54" s="86">
        <f>MEDIAN(D5:D49)</f>
        <v>100</v>
      </c>
      <c r="G54" s="4"/>
      <c r="H54" s="86">
        <f>MEDIAN(H5:H49)</f>
        <v>100</v>
      </c>
      <c r="J54" s="4"/>
    </row>
    <row r="55" spans="1:10">
      <c r="B55" s="19" t="s">
        <v>132</v>
      </c>
      <c r="C55" s="86">
        <f>_xlfn.QUARTILE.INC(C5:C49,1)</f>
        <v>100</v>
      </c>
      <c r="D55" s="86">
        <f>_xlfn.QUARTILE.INC(D5:D49,1)</f>
        <v>100</v>
      </c>
      <c r="G55" s="4"/>
      <c r="H55" s="86">
        <f>_xlfn.QUARTILE.INC(H5:H49,1)</f>
        <v>100</v>
      </c>
      <c r="J55" s="4"/>
    </row>
    <row r="56" spans="1:10">
      <c r="B56" s="67" t="s">
        <v>133</v>
      </c>
      <c r="C56" s="86">
        <f>_xlfn.QUARTILE.INC(C5:C49,3)</f>
        <v>100</v>
      </c>
      <c r="D56" s="86">
        <f>_xlfn.QUARTILE.INC(D5:D49,3)</f>
        <v>100</v>
      </c>
      <c r="G56" s="4"/>
      <c r="H56" s="86">
        <f>_xlfn.QUARTILE.INC(H5:H49,3)</f>
        <v>100</v>
      </c>
      <c r="J56" s="4"/>
    </row>
    <row r="57" spans="1:10">
      <c r="G57" s="4"/>
      <c r="J57" s="4"/>
    </row>
    <row r="58" spans="1:10">
      <c r="G58" s="4"/>
      <c r="J58" s="4"/>
    </row>
    <row r="59" spans="1:10">
      <c r="A59" s="4"/>
      <c r="B59" s="51"/>
      <c r="C59" s="4"/>
      <c r="D59" s="4"/>
      <c r="E59" s="4"/>
      <c r="F59" s="4"/>
      <c r="G59" s="4"/>
      <c r="H59" s="4"/>
      <c r="I59" s="4"/>
      <c r="J59" s="4"/>
    </row>
    <row r="60" spans="1:10">
      <c r="A60" s="30" t="s">
        <v>51</v>
      </c>
      <c r="B60" s="105" t="s">
        <v>228</v>
      </c>
      <c r="C60" s="25" t="str">
        <f>CONCATENATE("ABR thresholds for ",A60," sounds ")</f>
        <v xml:space="preserve">ABR thresholds for 8kHz sounds </v>
      </c>
      <c r="D60" s="32"/>
      <c r="E60" s="32"/>
      <c r="F60" s="32"/>
      <c r="G60" s="4"/>
      <c r="H60" s="32"/>
      <c r="I60" s="25"/>
      <c r="J60" s="4"/>
    </row>
    <row r="61" spans="1:10">
      <c r="A61" s="24" t="s">
        <v>56</v>
      </c>
      <c r="B61" s="103" t="s">
        <v>281</v>
      </c>
      <c r="C61" s="9">
        <v>3</v>
      </c>
      <c r="D61" s="9">
        <v>4</v>
      </c>
      <c r="E61" s="9">
        <v>5</v>
      </c>
      <c r="F61" s="9"/>
      <c r="G61" s="4"/>
      <c r="H61" s="63" t="s">
        <v>64</v>
      </c>
      <c r="I61" s="101" t="s">
        <v>278</v>
      </c>
      <c r="J61" s="4"/>
    </row>
    <row r="62" spans="1:10">
      <c r="A62" t="s">
        <v>227</v>
      </c>
      <c r="B62" s="10" t="s">
        <v>183</v>
      </c>
      <c r="D62" s="5"/>
      <c r="E62" s="5"/>
      <c r="F62" s="5"/>
      <c r="G62" s="4"/>
      <c r="H62" s="2"/>
      <c r="I62" s="2"/>
      <c r="J62" s="4"/>
    </row>
    <row r="63" spans="1:10">
      <c r="A63" t="s">
        <v>226</v>
      </c>
      <c r="B63" s="10" t="s">
        <v>183</v>
      </c>
      <c r="G63" s="4"/>
      <c r="H63" s="59"/>
      <c r="I63" s="2"/>
      <c r="J63" s="4"/>
    </row>
    <row r="64" spans="1:10">
      <c r="A64" t="s">
        <v>225</v>
      </c>
      <c r="B64" s="10" t="s">
        <v>183</v>
      </c>
      <c r="G64" s="4"/>
      <c r="H64" s="59"/>
      <c r="I64" s="8"/>
      <c r="J64" s="4"/>
    </row>
    <row r="65" spans="1:10">
      <c r="A65" t="s">
        <v>224</v>
      </c>
      <c r="B65" s="10" t="s">
        <v>183</v>
      </c>
      <c r="G65" s="4"/>
      <c r="H65" s="59"/>
      <c r="I65" s="8"/>
      <c r="J65" s="4"/>
    </row>
    <row r="66" spans="1:10" s="8" customFormat="1">
      <c r="A66" s="8" t="s">
        <v>223</v>
      </c>
      <c r="B66" s="10" t="s">
        <v>183</v>
      </c>
      <c r="C66"/>
      <c r="D66"/>
      <c r="G66" s="4"/>
      <c r="H66" s="59"/>
      <c r="J66" s="4"/>
    </row>
    <row r="67" spans="1:10">
      <c r="A67" t="s">
        <v>222</v>
      </c>
      <c r="B67" s="10" t="s">
        <v>183</v>
      </c>
      <c r="D67" s="15"/>
      <c r="E67" s="15"/>
      <c r="F67" s="15"/>
      <c r="G67" s="4"/>
      <c r="H67" s="59"/>
      <c r="J67" s="4"/>
    </row>
    <row r="68" spans="1:10">
      <c r="A68" t="s">
        <v>221</v>
      </c>
      <c r="B68" s="10" t="s">
        <v>183</v>
      </c>
      <c r="D68" s="15"/>
      <c r="E68" s="15"/>
      <c r="F68" s="15"/>
      <c r="G68" s="4"/>
      <c r="H68" s="59"/>
      <c r="J68" s="4"/>
    </row>
    <row r="69" spans="1:10">
      <c r="A69" t="s">
        <v>220</v>
      </c>
      <c r="B69" s="10" t="s">
        <v>183</v>
      </c>
      <c r="D69" s="15"/>
      <c r="E69" s="15"/>
      <c r="F69" s="15"/>
      <c r="G69" s="4"/>
      <c r="H69" s="59"/>
      <c r="J69" s="4"/>
    </row>
    <row r="70" spans="1:10">
      <c r="A70" t="s">
        <v>219</v>
      </c>
      <c r="B70" s="10" t="s">
        <v>183</v>
      </c>
      <c r="D70" s="15"/>
      <c r="E70" s="15"/>
      <c r="F70" s="15"/>
      <c r="G70" s="4"/>
      <c r="H70" s="59"/>
      <c r="J70" s="4"/>
    </row>
    <row r="71" spans="1:10">
      <c r="A71" t="s">
        <v>218</v>
      </c>
      <c r="B71" s="10" t="s">
        <v>183</v>
      </c>
      <c r="D71" s="15"/>
      <c r="E71" s="15"/>
      <c r="F71" s="15"/>
      <c r="G71" s="4"/>
      <c r="H71" s="59"/>
      <c r="J71" s="4"/>
    </row>
    <row r="72" spans="1:10">
      <c r="A72" t="s">
        <v>217</v>
      </c>
      <c r="B72" s="10" t="s">
        <v>183</v>
      </c>
      <c r="D72" s="15"/>
      <c r="E72" s="15"/>
      <c r="F72" s="15"/>
      <c r="G72" s="4"/>
      <c r="H72" s="59"/>
      <c r="J72" s="4"/>
    </row>
    <row r="73" spans="1:10">
      <c r="A73" t="s">
        <v>216</v>
      </c>
      <c r="B73" s="10" t="s">
        <v>183</v>
      </c>
      <c r="D73" s="15"/>
      <c r="E73" s="15"/>
      <c r="F73" s="15"/>
      <c r="G73" s="4"/>
      <c r="H73" s="59"/>
      <c r="J73" s="4"/>
    </row>
    <row r="74" spans="1:10">
      <c r="A74" t="s">
        <v>215</v>
      </c>
      <c r="B74" s="10" t="s">
        <v>183</v>
      </c>
      <c r="C74">
        <v>100</v>
      </c>
      <c r="D74" s="15"/>
      <c r="E74" s="15"/>
      <c r="F74" s="15"/>
      <c r="G74" s="4"/>
      <c r="H74" s="59">
        <f>AVERAGE(C74:E74)</f>
        <v>100</v>
      </c>
      <c r="J74" s="4"/>
    </row>
    <row r="75" spans="1:10">
      <c r="A75" t="s">
        <v>214</v>
      </c>
      <c r="B75" s="10" t="s">
        <v>183</v>
      </c>
      <c r="G75" s="4"/>
      <c r="H75" s="59"/>
      <c r="J75" s="4"/>
    </row>
    <row r="76" spans="1:10">
      <c r="A76" t="s">
        <v>213</v>
      </c>
      <c r="B76" s="10" t="s">
        <v>183</v>
      </c>
      <c r="G76" s="4"/>
      <c r="H76" s="59"/>
      <c r="J76" s="4"/>
    </row>
    <row r="77" spans="1:10">
      <c r="A77" t="s">
        <v>212</v>
      </c>
      <c r="B77" s="10" t="s">
        <v>183</v>
      </c>
      <c r="G77" s="4"/>
      <c r="H77" s="59"/>
      <c r="J77" s="4"/>
    </row>
    <row r="78" spans="1:10">
      <c r="A78" t="s">
        <v>210</v>
      </c>
      <c r="B78" s="10" t="s">
        <v>183</v>
      </c>
      <c r="D78" s="15"/>
      <c r="E78" s="15"/>
      <c r="F78" s="15"/>
      <c r="G78" s="4"/>
      <c r="H78" s="59"/>
      <c r="J78" s="4"/>
    </row>
    <row r="79" spans="1:10">
      <c r="A79" t="s">
        <v>209</v>
      </c>
      <c r="B79" s="10" t="s">
        <v>183</v>
      </c>
      <c r="D79" s="5"/>
      <c r="E79" s="5"/>
      <c r="F79" s="5"/>
      <c r="G79" s="4"/>
      <c r="H79" s="59"/>
      <c r="J79" s="4"/>
    </row>
    <row r="80" spans="1:10">
      <c r="A80" t="s">
        <v>208</v>
      </c>
      <c r="B80" s="10" t="s">
        <v>183</v>
      </c>
      <c r="G80" s="4"/>
      <c r="H80" s="59"/>
      <c r="J80" s="4"/>
    </row>
    <row r="81" spans="1:10">
      <c r="A81" t="s">
        <v>207</v>
      </c>
      <c r="B81" s="10" t="s">
        <v>183</v>
      </c>
      <c r="G81" s="4"/>
      <c r="I81" s="2"/>
      <c r="J81" s="4"/>
    </row>
    <row r="82" spans="1:10">
      <c r="A82" t="s">
        <v>206</v>
      </c>
      <c r="B82" s="10" t="s">
        <v>183</v>
      </c>
      <c r="G82" s="4"/>
      <c r="I82" s="2"/>
      <c r="J82" s="4"/>
    </row>
    <row r="83" spans="1:10">
      <c r="A83" t="s">
        <v>205</v>
      </c>
      <c r="B83" s="10" t="s">
        <v>183</v>
      </c>
      <c r="G83" s="4"/>
      <c r="I83" s="2"/>
      <c r="J83" s="4"/>
    </row>
    <row r="84" spans="1:10">
      <c r="A84" t="s">
        <v>204</v>
      </c>
      <c r="B84" s="10" t="s">
        <v>183</v>
      </c>
      <c r="G84" s="4"/>
      <c r="I84" s="2"/>
      <c r="J84" s="4"/>
    </row>
    <row r="85" spans="1:10">
      <c r="A85" t="s">
        <v>203</v>
      </c>
      <c r="B85" s="10" t="s">
        <v>183</v>
      </c>
      <c r="G85" s="4"/>
      <c r="I85" s="2"/>
      <c r="J85" s="4"/>
    </row>
    <row r="86" spans="1:10">
      <c r="A86" t="s">
        <v>202</v>
      </c>
      <c r="B86" s="10" t="s">
        <v>183</v>
      </c>
      <c r="G86" s="4"/>
      <c r="I86" s="2"/>
      <c r="J86" s="4"/>
    </row>
    <row r="87" spans="1:10">
      <c r="A87" t="s">
        <v>201</v>
      </c>
      <c r="B87" s="10" t="s">
        <v>183</v>
      </c>
      <c r="G87" s="4"/>
      <c r="I87" s="2"/>
      <c r="J87" s="4"/>
    </row>
    <row r="88" spans="1:10">
      <c r="A88" t="s">
        <v>200</v>
      </c>
      <c r="B88" s="10" t="s">
        <v>183</v>
      </c>
      <c r="G88" s="4"/>
      <c r="I88" s="2"/>
      <c r="J88" s="4"/>
    </row>
    <row r="89" spans="1:10">
      <c r="A89" s="8" t="s">
        <v>199</v>
      </c>
      <c r="B89" s="10" t="s">
        <v>183</v>
      </c>
      <c r="G89" s="4"/>
      <c r="I89" s="2"/>
      <c r="J89" s="4"/>
    </row>
    <row r="90" spans="1:10">
      <c r="A90" s="15" t="s">
        <v>198</v>
      </c>
      <c r="B90" s="13" t="s">
        <v>183</v>
      </c>
      <c r="C90" s="8"/>
      <c r="G90" s="4"/>
      <c r="I90" s="2"/>
      <c r="J90" s="4"/>
    </row>
    <row r="91" spans="1:10">
      <c r="A91" s="15" t="s">
        <v>197</v>
      </c>
      <c r="B91" s="13" t="s">
        <v>183</v>
      </c>
      <c r="C91">
        <v>100</v>
      </c>
      <c r="D91" s="8"/>
      <c r="G91" s="4"/>
      <c r="H91" s="59">
        <f t="shared" ref="H91:H92" si="2">AVERAGE(C91:E91)</f>
        <v>100</v>
      </c>
      <c r="I91" s="2"/>
      <c r="J91" s="4"/>
    </row>
    <row r="92" spans="1:10">
      <c r="A92" s="15" t="s">
        <v>196</v>
      </c>
      <c r="B92" s="13" t="s">
        <v>183</v>
      </c>
      <c r="C92">
        <v>100</v>
      </c>
      <c r="D92" s="8"/>
      <c r="G92" s="4"/>
      <c r="H92" s="59">
        <f t="shared" si="2"/>
        <v>100</v>
      </c>
      <c r="I92" s="2"/>
      <c r="J92" s="4"/>
    </row>
    <row r="93" spans="1:10">
      <c r="A93" s="15" t="s">
        <v>195</v>
      </c>
      <c r="B93" s="13" t="s">
        <v>183</v>
      </c>
      <c r="D93" s="8"/>
      <c r="G93" s="4"/>
      <c r="I93" s="2"/>
      <c r="J93" s="4"/>
    </row>
    <row r="94" spans="1:10">
      <c r="A94" s="15" t="s">
        <v>194</v>
      </c>
      <c r="B94" s="13" t="s">
        <v>183</v>
      </c>
      <c r="D94" s="8"/>
      <c r="G94" s="4"/>
      <c r="I94" s="2"/>
      <c r="J94" s="4"/>
    </row>
    <row r="95" spans="1:10">
      <c r="A95" s="15" t="s">
        <v>193</v>
      </c>
      <c r="B95" s="13" t="s">
        <v>183</v>
      </c>
      <c r="D95" s="8"/>
      <c r="G95" s="4"/>
      <c r="I95" s="2"/>
      <c r="J95" s="4"/>
    </row>
    <row r="96" spans="1:10">
      <c r="A96" s="15" t="s">
        <v>192</v>
      </c>
      <c r="B96" s="13" t="s">
        <v>183</v>
      </c>
      <c r="D96" s="8"/>
      <c r="G96" s="4"/>
      <c r="I96" s="2"/>
      <c r="J96" s="4"/>
    </row>
    <row r="97" spans="1:10">
      <c r="A97" s="15" t="s">
        <v>191</v>
      </c>
      <c r="B97" s="13" t="s">
        <v>183</v>
      </c>
      <c r="D97" s="8"/>
      <c r="G97" s="4"/>
      <c r="I97" s="2"/>
      <c r="J97" s="4"/>
    </row>
    <row r="98" spans="1:10">
      <c r="A98" s="15" t="s">
        <v>190</v>
      </c>
      <c r="B98" s="13" t="s">
        <v>183</v>
      </c>
      <c r="C98">
        <v>100</v>
      </c>
      <c r="D98" s="8"/>
      <c r="G98" s="4"/>
      <c r="H98" s="59">
        <f>AVERAGE(C98:E98)</f>
        <v>100</v>
      </c>
      <c r="I98" s="2"/>
      <c r="J98" s="4"/>
    </row>
    <row r="99" spans="1:10">
      <c r="A99" s="15" t="s">
        <v>189</v>
      </c>
      <c r="B99" s="13" t="s">
        <v>183</v>
      </c>
      <c r="D99" s="8"/>
      <c r="G99" s="4"/>
      <c r="I99" s="2"/>
      <c r="J99" s="4"/>
    </row>
    <row r="100" spans="1:10">
      <c r="A100" s="15" t="s">
        <v>188</v>
      </c>
      <c r="B100" s="13" t="s">
        <v>183</v>
      </c>
      <c r="D100" s="8"/>
      <c r="G100" s="4"/>
      <c r="I100" s="2"/>
      <c r="J100" s="4"/>
    </row>
    <row r="101" spans="1:10">
      <c r="A101" s="15" t="s">
        <v>187</v>
      </c>
      <c r="B101" s="13" t="s">
        <v>183</v>
      </c>
      <c r="D101" s="8"/>
      <c r="G101" s="4"/>
      <c r="I101" s="2"/>
      <c r="J101" s="4"/>
    </row>
    <row r="102" spans="1:10">
      <c r="A102" s="15" t="s">
        <v>186</v>
      </c>
      <c r="B102" s="13" t="s">
        <v>183</v>
      </c>
      <c r="D102" s="8"/>
      <c r="G102" s="4"/>
      <c r="I102" s="2"/>
      <c r="J102" s="4"/>
    </row>
    <row r="103" spans="1:10">
      <c r="A103" s="15" t="s">
        <v>185</v>
      </c>
      <c r="B103" s="13" t="s">
        <v>183</v>
      </c>
      <c r="D103" s="8"/>
      <c r="G103" s="4"/>
      <c r="I103" s="2"/>
      <c r="J103" s="4"/>
    </row>
    <row r="104" spans="1:10">
      <c r="A104" s="15" t="s">
        <v>184</v>
      </c>
      <c r="B104" s="13" t="s">
        <v>183</v>
      </c>
      <c r="D104" s="8"/>
      <c r="G104" s="4"/>
      <c r="I104" s="2"/>
      <c r="J104" s="4"/>
    </row>
    <row r="105" spans="1:10">
      <c r="A105" s="15"/>
      <c r="B105" s="13"/>
      <c r="D105" s="8"/>
      <c r="G105" s="4"/>
      <c r="I105" s="2"/>
      <c r="J105" s="4"/>
    </row>
    <row r="106" spans="1:10">
      <c r="A106" s="15"/>
      <c r="B106" s="13"/>
      <c r="D106" s="8"/>
      <c r="G106" s="4"/>
      <c r="I106" s="2"/>
      <c r="J106" s="4"/>
    </row>
    <row r="107" spans="1:10">
      <c r="G107" s="4"/>
      <c r="I107" s="2"/>
      <c r="J107" s="4"/>
    </row>
    <row r="108" spans="1:10">
      <c r="A108" s="1"/>
      <c r="B108" s="12"/>
      <c r="C108" s="1"/>
      <c r="D108" s="1"/>
      <c r="E108" s="1"/>
      <c r="F108" s="1"/>
      <c r="G108" s="4"/>
      <c r="H108" s="62"/>
      <c r="I108" s="1"/>
      <c r="J108" s="4"/>
    </row>
    <row r="109" spans="1:10">
      <c r="B109" s="3" t="s">
        <v>45</v>
      </c>
      <c r="C109" s="31">
        <f>AVERAGE(C62:C108)</f>
        <v>100</v>
      </c>
      <c r="D109" s="31" t="e">
        <f>AVERAGE(D62:D108)</f>
        <v>#DIV/0!</v>
      </c>
      <c r="E109" s="31"/>
      <c r="F109" s="31"/>
      <c r="G109" s="4"/>
      <c r="H109" s="65">
        <f>AVERAGE(H62:H108)</f>
        <v>100</v>
      </c>
      <c r="I109" s="65"/>
      <c r="J109" s="4"/>
    </row>
    <row r="110" spans="1:10">
      <c r="B110" s="3" t="s">
        <v>46</v>
      </c>
      <c r="C110" s="31">
        <f>_xlfn.STDEV.S(C62:C108)</f>
        <v>0</v>
      </c>
      <c r="D110" s="58" t="s">
        <v>283</v>
      </c>
      <c r="E110" s="31"/>
      <c r="F110" s="31"/>
      <c r="G110" s="4"/>
      <c r="H110" s="31">
        <f>_xlfn.STDEV.S(H62:H108)</f>
        <v>0</v>
      </c>
      <c r="I110" s="31"/>
      <c r="J110" s="4"/>
    </row>
    <row r="111" spans="1:10">
      <c r="B111" s="3" t="s">
        <v>47</v>
      </c>
      <c r="C111" s="5">
        <f>COUNT(C62:C108)</f>
        <v>4</v>
      </c>
      <c r="D111" s="5">
        <f>COUNT(D62:D108)</f>
        <v>0</v>
      </c>
      <c r="E111" s="5"/>
      <c r="F111" s="5"/>
      <c r="G111" s="4"/>
      <c r="H111" s="5">
        <f>COUNT(H62:H108)</f>
        <v>4</v>
      </c>
      <c r="I111" s="5"/>
      <c r="J111" s="4"/>
    </row>
    <row r="112" spans="1:10">
      <c r="G112" s="4"/>
      <c r="J112" s="4"/>
    </row>
    <row r="113" spans="1:10">
      <c r="B113" s="67" t="s">
        <v>104</v>
      </c>
      <c r="C113" s="86">
        <f>MEDIAN(C62:C108)</f>
        <v>100</v>
      </c>
      <c r="D113" s="86" t="e">
        <f>MEDIAN(D62:D108)</f>
        <v>#NUM!</v>
      </c>
      <c r="G113" s="4"/>
      <c r="H113" s="86">
        <f>MEDIAN(H62:H108)</f>
        <v>100</v>
      </c>
      <c r="J113" s="4"/>
    </row>
    <row r="114" spans="1:10">
      <c r="B114" s="19" t="s">
        <v>132</v>
      </c>
      <c r="C114" s="86">
        <f>_xlfn.QUARTILE.INC(C62:C108,1)</f>
        <v>100</v>
      </c>
      <c r="D114" s="86"/>
      <c r="G114" s="4"/>
      <c r="H114" s="86">
        <f>_xlfn.QUARTILE.INC(H62:H108,1)</f>
        <v>100</v>
      </c>
      <c r="J114" s="4"/>
    </row>
    <row r="115" spans="1:10">
      <c r="B115" s="67" t="s">
        <v>133</v>
      </c>
      <c r="C115" s="86">
        <f>_xlfn.QUARTILE.INC(C62:C108,3)</f>
        <v>100</v>
      </c>
      <c r="D115" s="86"/>
      <c r="G115" s="4"/>
      <c r="H115" s="86">
        <f>_xlfn.QUARTILE.INC(H62:H108,3)</f>
        <v>100</v>
      </c>
      <c r="J115" s="4"/>
    </row>
    <row r="116" spans="1:10">
      <c r="B116" s="3"/>
      <c r="D116" s="5"/>
      <c r="E116" s="5"/>
      <c r="F116" s="5"/>
      <c r="G116" s="4"/>
      <c r="H116" s="5"/>
      <c r="J116" s="4"/>
    </row>
    <row r="117" spans="1:10">
      <c r="B117" s="3"/>
      <c r="D117" s="5"/>
      <c r="E117" s="5"/>
      <c r="F117" s="5"/>
      <c r="G117" s="4"/>
      <c r="H117" s="5"/>
      <c r="J117" s="4"/>
    </row>
    <row r="118" spans="1:10">
      <c r="A118" s="4"/>
      <c r="B118" s="51"/>
      <c r="C118" s="4"/>
      <c r="D118" s="4"/>
      <c r="E118" s="4"/>
      <c r="F118" s="4"/>
      <c r="G118" s="4"/>
      <c r="H118" s="4"/>
      <c r="I118" s="4"/>
      <c r="J118" s="4"/>
    </row>
    <row r="119" spans="1:10">
      <c r="A119" s="30" t="s">
        <v>52</v>
      </c>
      <c r="B119" s="105" t="s">
        <v>228</v>
      </c>
      <c r="C119" s="25" t="str">
        <f>CONCATENATE("ABR thresholds for ",A119," sounds ")</f>
        <v xml:space="preserve">ABR thresholds for 16kHz sounds </v>
      </c>
      <c r="D119" s="32"/>
      <c r="E119" s="32"/>
      <c r="F119" s="32"/>
      <c r="G119" s="4"/>
      <c r="H119" s="32"/>
      <c r="I119" s="25"/>
      <c r="J119" s="4"/>
    </row>
    <row r="120" spans="1:10">
      <c r="A120" s="24" t="s">
        <v>56</v>
      </c>
      <c r="B120" s="103" t="s">
        <v>281</v>
      </c>
      <c r="C120" s="9">
        <v>3</v>
      </c>
      <c r="D120" s="9">
        <v>4</v>
      </c>
      <c r="E120" s="9">
        <v>5</v>
      </c>
      <c r="F120" s="9"/>
      <c r="G120" s="4"/>
      <c r="H120" s="63" t="s">
        <v>64</v>
      </c>
      <c r="I120" s="101" t="s">
        <v>278</v>
      </c>
      <c r="J120" s="4"/>
    </row>
    <row r="121" spans="1:10">
      <c r="A121" t="s">
        <v>227</v>
      </c>
      <c r="B121" s="10" t="s">
        <v>183</v>
      </c>
      <c r="D121" s="5"/>
      <c r="E121" s="5"/>
      <c r="F121" s="5"/>
      <c r="G121" s="4"/>
      <c r="H121" s="2"/>
      <c r="J121" s="4"/>
    </row>
    <row r="122" spans="1:10">
      <c r="A122" t="s">
        <v>226</v>
      </c>
      <c r="B122" s="10" t="s">
        <v>183</v>
      </c>
      <c r="G122" s="4"/>
      <c r="H122" s="59"/>
      <c r="J122" s="4"/>
    </row>
    <row r="123" spans="1:10">
      <c r="A123" t="s">
        <v>225</v>
      </c>
      <c r="B123" s="10" t="s">
        <v>183</v>
      </c>
      <c r="G123" s="4"/>
      <c r="H123" s="59"/>
      <c r="I123" s="8"/>
      <c r="J123" s="4"/>
    </row>
    <row r="124" spans="1:10">
      <c r="A124" t="s">
        <v>224</v>
      </c>
      <c r="B124" s="10" t="s">
        <v>183</v>
      </c>
      <c r="G124" s="4"/>
      <c r="H124" s="59"/>
      <c r="I124" s="8"/>
      <c r="J124" s="4"/>
    </row>
    <row r="125" spans="1:10" s="8" customFormat="1">
      <c r="A125" s="8" t="s">
        <v>223</v>
      </c>
      <c r="B125" s="10" t="s">
        <v>183</v>
      </c>
      <c r="C125"/>
      <c r="D125"/>
      <c r="G125" s="28"/>
      <c r="H125" s="59"/>
      <c r="J125" s="28"/>
    </row>
    <row r="126" spans="1:10">
      <c r="A126" t="s">
        <v>222</v>
      </c>
      <c r="B126" s="10" t="s">
        <v>183</v>
      </c>
      <c r="D126" s="15"/>
      <c r="E126" s="15"/>
      <c r="F126" s="15"/>
      <c r="G126" s="4"/>
      <c r="H126" s="59"/>
      <c r="J126" s="4"/>
    </row>
    <row r="127" spans="1:10">
      <c r="A127" t="s">
        <v>221</v>
      </c>
      <c r="B127" s="10" t="s">
        <v>183</v>
      </c>
      <c r="D127" s="15"/>
      <c r="E127" s="15"/>
      <c r="F127" s="15"/>
      <c r="G127" s="4"/>
      <c r="H127" s="59"/>
      <c r="J127" s="4"/>
    </row>
    <row r="128" spans="1:10">
      <c r="A128" t="s">
        <v>220</v>
      </c>
      <c r="B128" s="10" t="s">
        <v>183</v>
      </c>
      <c r="D128" s="15"/>
      <c r="E128" s="15"/>
      <c r="F128" s="15"/>
      <c r="G128" s="4"/>
      <c r="H128" s="59"/>
      <c r="J128" s="4"/>
    </row>
    <row r="129" spans="1:10">
      <c r="A129" t="s">
        <v>219</v>
      </c>
      <c r="B129" s="10" t="s">
        <v>183</v>
      </c>
      <c r="D129" s="15"/>
      <c r="E129" s="15"/>
      <c r="F129" s="15"/>
      <c r="G129" s="4"/>
      <c r="H129" s="59"/>
      <c r="J129" s="4"/>
    </row>
    <row r="130" spans="1:10">
      <c r="A130" t="s">
        <v>218</v>
      </c>
      <c r="B130" s="10" t="s">
        <v>183</v>
      </c>
      <c r="D130" s="15"/>
      <c r="E130" s="15"/>
      <c r="F130" s="15"/>
      <c r="G130" s="4"/>
      <c r="H130" s="59"/>
      <c r="J130" s="4"/>
    </row>
    <row r="131" spans="1:10">
      <c r="A131" t="s">
        <v>217</v>
      </c>
      <c r="B131" s="10" t="s">
        <v>183</v>
      </c>
      <c r="D131" s="15"/>
      <c r="E131" s="15"/>
      <c r="F131" s="15"/>
      <c r="G131" s="4"/>
      <c r="H131" s="59"/>
      <c r="J131" s="4"/>
    </row>
    <row r="132" spans="1:10">
      <c r="A132" t="s">
        <v>216</v>
      </c>
      <c r="B132" s="10" t="s">
        <v>183</v>
      </c>
      <c r="D132" s="15"/>
      <c r="E132" s="15"/>
      <c r="F132" s="15"/>
      <c r="G132" s="4"/>
      <c r="H132" s="59"/>
      <c r="J132" s="4"/>
    </row>
    <row r="133" spans="1:10">
      <c r="A133" t="s">
        <v>215</v>
      </c>
      <c r="B133" s="10" t="s">
        <v>183</v>
      </c>
      <c r="C133">
        <v>100</v>
      </c>
      <c r="D133" s="15"/>
      <c r="E133" s="15"/>
      <c r="F133" s="15"/>
      <c r="G133" s="4"/>
      <c r="H133" s="59">
        <f>AVERAGE(C133:E133)</f>
        <v>100</v>
      </c>
      <c r="J133" s="4"/>
    </row>
    <row r="134" spans="1:10">
      <c r="A134" t="s">
        <v>214</v>
      </c>
      <c r="B134" s="10" t="s">
        <v>183</v>
      </c>
      <c r="G134" s="4"/>
      <c r="H134" s="59"/>
      <c r="J134" s="4"/>
    </row>
    <row r="135" spans="1:10">
      <c r="A135" t="s">
        <v>213</v>
      </c>
      <c r="B135" s="10" t="s">
        <v>183</v>
      </c>
      <c r="G135" s="4"/>
      <c r="H135" s="59"/>
      <c r="J135" s="4"/>
    </row>
    <row r="136" spans="1:10">
      <c r="A136" t="s">
        <v>212</v>
      </c>
      <c r="B136" s="10" t="s">
        <v>183</v>
      </c>
      <c r="G136" s="4"/>
      <c r="H136" s="59"/>
      <c r="J136" s="4"/>
    </row>
    <row r="137" spans="1:10">
      <c r="A137" t="s">
        <v>211</v>
      </c>
      <c r="B137" s="10" t="s">
        <v>183</v>
      </c>
      <c r="C137" s="5">
        <v>100</v>
      </c>
      <c r="D137" s="5">
        <v>100</v>
      </c>
      <c r="E137" s="5"/>
      <c r="F137" s="5"/>
      <c r="G137" s="4"/>
      <c r="H137" s="59">
        <f>AVERAGE(C137:E137)</f>
        <v>100</v>
      </c>
      <c r="J137" s="4"/>
    </row>
    <row r="138" spans="1:10">
      <c r="A138" t="s">
        <v>210</v>
      </c>
      <c r="B138" s="10" t="s">
        <v>183</v>
      </c>
      <c r="D138" s="15"/>
      <c r="E138" s="15"/>
      <c r="F138" s="15"/>
      <c r="G138" s="4"/>
      <c r="H138" s="59"/>
      <c r="J138" s="4"/>
    </row>
    <row r="139" spans="1:10">
      <c r="A139" t="s">
        <v>209</v>
      </c>
      <c r="B139" s="10" t="s">
        <v>183</v>
      </c>
      <c r="D139" s="5"/>
      <c r="E139" s="5"/>
      <c r="F139" s="5"/>
      <c r="G139" s="4"/>
      <c r="H139" s="59"/>
      <c r="J139" s="4"/>
    </row>
    <row r="140" spans="1:10">
      <c r="A140" t="s">
        <v>208</v>
      </c>
      <c r="B140" s="10" t="s">
        <v>183</v>
      </c>
      <c r="G140" s="4"/>
      <c r="H140" s="59"/>
      <c r="J140" s="4"/>
    </row>
    <row r="141" spans="1:10">
      <c r="A141" t="s">
        <v>207</v>
      </c>
      <c r="B141" s="10" t="s">
        <v>183</v>
      </c>
      <c r="G141" s="4"/>
      <c r="I141" s="2"/>
      <c r="J141" s="4"/>
    </row>
    <row r="142" spans="1:10">
      <c r="A142" t="s">
        <v>206</v>
      </c>
      <c r="B142" s="10" t="s">
        <v>183</v>
      </c>
      <c r="G142" s="4"/>
      <c r="I142" s="2"/>
      <c r="J142" s="4"/>
    </row>
    <row r="143" spans="1:10">
      <c r="A143" t="s">
        <v>205</v>
      </c>
      <c r="B143" s="10" t="s">
        <v>183</v>
      </c>
      <c r="G143" s="4"/>
      <c r="I143" s="2"/>
      <c r="J143" s="4"/>
    </row>
    <row r="144" spans="1:10">
      <c r="A144" t="s">
        <v>204</v>
      </c>
      <c r="B144" s="10" t="s">
        <v>183</v>
      </c>
      <c r="G144" s="4"/>
      <c r="I144" s="2"/>
      <c r="J144" s="4"/>
    </row>
    <row r="145" spans="1:10">
      <c r="A145" t="s">
        <v>203</v>
      </c>
      <c r="B145" s="10" t="s">
        <v>183</v>
      </c>
      <c r="G145" s="4"/>
      <c r="I145" s="2"/>
      <c r="J145" s="4"/>
    </row>
    <row r="146" spans="1:10">
      <c r="A146" t="s">
        <v>202</v>
      </c>
      <c r="B146" s="10" t="s">
        <v>183</v>
      </c>
      <c r="G146" s="4"/>
      <c r="I146" s="2"/>
      <c r="J146" s="4"/>
    </row>
    <row r="147" spans="1:10">
      <c r="A147" t="s">
        <v>201</v>
      </c>
      <c r="B147" s="10" t="s">
        <v>183</v>
      </c>
      <c r="G147" s="4"/>
      <c r="I147" s="2"/>
      <c r="J147" s="4"/>
    </row>
    <row r="148" spans="1:10">
      <c r="A148" t="s">
        <v>200</v>
      </c>
      <c r="B148" s="10" t="s">
        <v>183</v>
      </c>
      <c r="G148" s="4"/>
      <c r="I148" s="2"/>
      <c r="J148" s="4"/>
    </row>
    <row r="149" spans="1:10">
      <c r="A149" s="8" t="s">
        <v>199</v>
      </c>
      <c r="B149" s="13" t="s">
        <v>183</v>
      </c>
      <c r="G149" s="4"/>
      <c r="I149" s="2"/>
      <c r="J149" s="4"/>
    </row>
    <row r="150" spans="1:10">
      <c r="A150" s="15" t="s">
        <v>198</v>
      </c>
      <c r="B150" s="13" t="s">
        <v>183</v>
      </c>
      <c r="C150" s="8"/>
      <c r="G150" s="4"/>
      <c r="I150" s="2"/>
      <c r="J150" s="4"/>
    </row>
    <row r="151" spans="1:10">
      <c r="A151" s="15" t="s">
        <v>197</v>
      </c>
      <c r="B151" s="13" t="s">
        <v>183</v>
      </c>
      <c r="C151">
        <v>100</v>
      </c>
      <c r="D151" s="8"/>
      <c r="G151" s="4"/>
      <c r="H151" s="59">
        <f>AVERAGE(C151:E151)</f>
        <v>100</v>
      </c>
      <c r="I151" s="2"/>
      <c r="J151" s="4"/>
    </row>
    <row r="152" spans="1:10">
      <c r="A152" s="15" t="s">
        <v>196</v>
      </c>
      <c r="B152" s="13" t="s">
        <v>183</v>
      </c>
      <c r="C152">
        <v>100</v>
      </c>
      <c r="D152" s="8"/>
      <c r="G152" s="4"/>
      <c r="H152" s="59">
        <f>AVERAGE(C152:E152)</f>
        <v>100</v>
      </c>
      <c r="I152" s="2"/>
      <c r="J152" s="4"/>
    </row>
    <row r="153" spans="1:10">
      <c r="A153" s="15" t="s">
        <v>195</v>
      </c>
      <c r="B153" s="13" t="s">
        <v>183</v>
      </c>
      <c r="D153" s="8"/>
      <c r="G153" s="4"/>
      <c r="I153" s="2"/>
      <c r="J153" s="4"/>
    </row>
    <row r="154" spans="1:10">
      <c r="A154" s="15" t="s">
        <v>194</v>
      </c>
      <c r="B154" s="13" t="s">
        <v>183</v>
      </c>
      <c r="D154" s="8"/>
      <c r="G154" s="4"/>
      <c r="I154" s="2"/>
      <c r="J154" s="4"/>
    </row>
    <row r="155" spans="1:10">
      <c r="A155" s="15" t="s">
        <v>193</v>
      </c>
      <c r="B155" s="13" t="s">
        <v>183</v>
      </c>
      <c r="D155" s="8"/>
      <c r="G155" s="4"/>
      <c r="I155" s="2"/>
      <c r="J155" s="4"/>
    </row>
    <row r="156" spans="1:10">
      <c r="A156" s="15" t="s">
        <v>192</v>
      </c>
      <c r="B156" s="13" t="s">
        <v>183</v>
      </c>
      <c r="D156" s="8"/>
      <c r="G156" s="4"/>
      <c r="I156" s="2"/>
      <c r="J156" s="4"/>
    </row>
    <row r="157" spans="1:10">
      <c r="A157" s="15" t="s">
        <v>191</v>
      </c>
      <c r="B157" s="13" t="s">
        <v>183</v>
      </c>
      <c r="D157" s="8"/>
      <c r="G157" s="4"/>
      <c r="I157" s="2"/>
      <c r="J157" s="4"/>
    </row>
    <row r="158" spans="1:10">
      <c r="A158" s="15" t="s">
        <v>190</v>
      </c>
      <c r="B158" s="13" t="s">
        <v>183</v>
      </c>
      <c r="C158">
        <v>100</v>
      </c>
      <c r="D158" s="8"/>
      <c r="G158" s="4"/>
      <c r="H158" s="59">
        <f>AVERAGE(C158:E158)</f>
        <v>100</v>
      </c>
      <c r="I158" s="2"/>
      <c r="J158" s="4"/>
    </row>
    <row r="159" spans="1:10">
      <c r="A159" s="15" t="s">
        <v>189</v>
      </c>
      <c r="B159" s="13" t="s">
        <v>183</v>
      </c>
      <c r="D159" s="8"/>
      <c r="G159" s="4"/>
      <c r="I159" s="2"/>
      <c r="J159" s="4"/>
    </row>
    <row r="160" spans="1:10">
      <c r="A160" s="15" t="s">
        <v>188</v>
      </c>
      <c r="B160" s="13" t="s">
        <v>183</v>
      </c>
      <c r="D160" s="8"/>
      <c r="G160" s="4"/>
      <c r="I160" s="2"/>
      <c r="J160" s="4"/>
    </row>
    <row r="161" spans="1:10">
      <c r="A161" s="15" t="s">
        <v>187</v>
      </c>
      <c r="B161" s="13" t="s">
        <v>183</v>
      </c>
      <c r="D161" s="8"/>
      <c r="G161" s="4"/>
      <c r="I161" s="2"/>
      <c r="J161" s="4"/>
    </row>
    <row r="162" spans="1:10">
      <c r="A162" s="15" t="s">
        <v>186</v>
      </c>
      <c r="B162" s="13" t="s">
        <v>183</v>
      </c>
      <c r="D162" s="8"/>
      <c r="G162" s="4"/>
      <c r="I162" s="2"/>
      <c r="J162" s="4"/>
    </row>
    <row r="163" spans="1:10">
      <c r="A163" s="15" t="s">
        <v>185</v>
      </c>
      <c r="B163" s="13" t="s">
        <v>183</v>
      </c>
      <c r="D163" s="8"/>
      <c r="G163" s="4"/>
      <c r="I163" s="2"/>
      <c r="J163" s="4"/>
    </row>
    <row r="164" spans="1:10">
      <c r="A164" s="15" t="s">
        <v>184</v>
      </c>
      <c r="B164" s="13" t="s">
        <v>183</v>
      </c>
      <c r="D164" s="8"/>
      <c r="G164" s="4"/>
      <c r="I164" s="2"/>
      <c r="J164" s="4"/>
    </row>
    <row r="165" spans="1:10">
      <c r="A165" s="15"/>
      <c r="B165" s="13"/>
      <c r="D165" s="8"/>
      <c r="G165" s="4"/>
      <c r="I165" s="2"/>
      <c r="J165" s="4"/>
    </row>
    <row r="166" spans="1:10">
      <c r="A166" s="15"/>
      <c r="B166" s="13"/>
      <c r="D166" s="8"/>
      <c r="G166" s="4"/>
      <c r="I166" s="2"/>
      <c r="J166" s="4"/>
    </row>
    <row r="167" spans="1:10">
      <c r="G167" s="4"/>
      <c r="I167" s="2"/>
      <c r="J167" s="4"/>
    </row>
    <row r="168" spans="1:10">
      <c r="A168" s="1"/>
      <c r="B168" s="12"/>
      <c r="C168" s="1"/>
      <c r="D168" s="1"/>
      <c r="E168" s="1"/>
      <c r="F168" s="1"/>
      <c r="G168" s="4"/>
      <c r="H168" s="62"/>
      <c r="I168" s="1"/>
      <c r="J168" s="4"/>
    </row>
    <row r="169" spans="1:10">
      <c r="B169" s="3" t="s">
        <v>45</v>
      </c>
      <c r="C169" s="31">
        <f>AVERAGE(C121:C168)</f>
        <v>100</v>
      </c>
      <c r="D169" s="31">
        <f>AVERAGE(D121:D168)</f>
        <v>100</v>
      </c>
      <c r="E169" s="31"/>
      <c r="F169" s="31"/>
      <c r="G169" s="4"/>
      <c r="H169" s="65">
        <f>AVERAGE(H121:H168)</f>
        <v>100</v>
      </c>
      <c r="I169" s="65"/>
      <c r="J169" s="4"/>
    </row>
    <row r="170" spans="1:10">
      <c r="B170" s="3" t="s">
        <v>46</v>
      </c>
      <c r="C170" s="31">
        <f>_xlfn.STDEV.S(C121:C168)</f>
        <v>0</v>
      </c>
      <c r="D170" s="58" t="s">
        <v>283</v>
      </c>
      <c r="E170" s="31"/>
      <c r="F170" s="31"/>
      <c r="G170" s="4"/>
      <c r="H170" s="31">
        <f>_xlfn.STDEV.S(H121:H168)</f>
        <v>0</v>
      </c>
      <c r="I170" s="31"/>
      <c r="J170" s="4"/>
    </row>
    <row r="171" spans="1:10">
      <c r="B171" s="3" t="s">
        <v>47</v>
      </c>
      <c r="C171" s="5">
        <f>COUNT(C121:C168)</f>
        <v>5</v>
      </c>
      <c r="D171" s="5">
        <f>COUNT(D121:D168)</f>
        <v>1</v>
      </c>
      <c r="E171" s="5"/>
      <c r="F171" s="5"/>
      <c r="G171" s="4"/>
      <c r="H171" s="5">
        <f>COUNT(H121:H168)</f>
        <v>5</v>
      </c>
      <c r="I171" s="5"/>
      <c r="J171" s="4"/>
    </row>
    <row r="172" spans="1:10">
      <c r="G172" s="4"/>
      <c r="J172" s="4"/>
    </row>
    <row r="173" spans="1:10">
      <c r="B173" s="67" t="s">
        <v>104</v>
      </c>
      <c r="C173" s="86">
        <f>MEDIAN(C121:C168)</f>
        <v>100</v>
      </c>
      <c r="D173" s="86">
        <f>MEDIAN(D121:D168)</f>
        <v>100</v>
      </c>
      <c r="G173" s="4"/>
      <c r="H173" s="86">
        <f>MEDIAN(H121:H168)</f>
        <v>100</v>
      </c>
      <c r="J173" s="4"/>
    </row>
    <row r="174" spans="1:10">
      <c r="B174" s="19" t="s">
        <v>132</v>
      </c>
      <c r="C174" s="86">
        <f>_xlfn.QUARTILE.INC(C121:C168,1)</f>
        <v>100</v>
      </c>
      <c r="D174" s="86"/>
      <c r="G174" s="4"/>
      <c r="H174" s="86">
        <f>_xlfn.QUARTILE.INC(H121:H168,1)</f>
        <v>100</v>
      </c>
      <c r="J174" s="4"/>
    </row>
    <row r="175" spans="1:10">
      <c r="B175" s="67" t="s">
        <v>133</v>
      </c>
      <c r="C175" s="86">
        <f>_xlfn.QUARTILE.INC(C121:C168,3)</f>
        <v>100</v>
      </c>
      <c r="D175" s="86"/>
      <c r="G175" s="4"/>
      <c r="H175" s="86">
        <f>_xlfn.QUARTILE.INC(H121:H168,3)</f>
        <v>100</v>
      </c>
      <c r="J175" s="4"/>
    </row>
    <row r="176" spans="1:10">
      <c r="B176" s="3"/>
      <c r="D176" s="5"/>
      <c r="E176" s="5"/>
      <c r="F176" s="5"/>
      <c r="G176" s="4"/>
      <c r="H176" s="5"/>
      <c r="J176" s="4"/>
    </row>
    <row r="177" spans="1:10">
      <c r="B177" s="3"/>
      <c r="D177" s="5"/>
      <c r="E177" s="5"/>
      <c r="F177" s="5"/>
      <c r="G177" s="4"/>
      <c r="H177" s="5"/>
      <c r="J177" s="4"/>
    </row>
    <row r="178" spans="1:10">
      <c r="A178" s="4"/>
      <c r="B178" s="51"/>
      <c r="C178" s="4"/>
      <c r="D178" s="4"/>
      <c r="E178" s="4"/>
      <c r="F178" s="4"/>
      <c r="G178" s="4"/>
      <c r="H178" s="4"/>
      <c r="I178" s="4"/>
      <c r="J178" s="4"/>
    </row>
    <row r="179" spans="1:10">
      <c r="A179" s="30" t="s">
        <v>53</v>
      </c>
      <c r="B179" s="105" t="s">
        <v>228</v>
      </c>
      <c r="C179" s="25" t="str">
        <f>CONCATENATE("ABR thresholds for ",A179," sounds ")</f>
        <v xml:space="preserve">ABR thresholds for 32kHz sounds </v>
      </c>
      <c r="D179" s="32"/>
      <c r="E179" s="32"/>
      <c r="F179" s="32"/>
      <c r="G179" s="4"/>
      <c r="H179" s="32"/>
      <c r="I179" s="25"/>
      <c r="J179" s="4"/>
    </row>
    <row r="180" spans="1:10">
      <c r="A180" s="24" t="s">
        <v>56</v>
      </c>
      <c r="B180" s="103" t="s">
        <v>281</v>
      </c>
      <c r="C180" s="9">
        <v>3</v>
      </c>
      <c r="D180" s="9">
        <v>4</v>
      </c>
      <c r="E180" s="9">
        <v>5</v>
      </c>
      <c r="F180" s="9"/>
      <c r="G180" s="4"/>
      <c r="H180" s="63" t="s">
        <v>64</v>
      </c>
      <c r="I180" s="101" t="s">
        <v>278</v>
      </c>
      <c r="J180" s="4"/>
    </row>
    <row r="181" spans="1:10">
      <c r="A181" t="s">
        <v>227</v>
      </c>
      <c r="B181" s="10" t="s">
        <v>183</v>
      </c>
      <c r="D181" s="5"/>
      <c r="E181" s="5"/>
      <c r="F181" s="5"/>
      <c r="G181" s="4"/>
      <c r="H181" s="2"/>
      <c r="J181" s="4"/>
    </row>
    <row r="182" spans="1:10">
      <c r="A182" t="s">
        <v>226</v>
      </c>
      <c r="B182" s="10" t="s">
        <v>183</v>
      </c>
      <c r="G182" s="4"/>
      <c r="H182" s="59"/>
      <c r="J182" s="4"/>
    </row>
    <row r="183" spans="1:10">
      <c r="A183" t="s">
        <v>225</v>
      </c>
      <c r="B183" s="10" t="s">
        <v>183</v>
      </c>
      <c r="G183" s="4"/>
      <c r="H183" s="59"/>
      <c r="I183" s="8"/>
      <c r="J183" s="4"/>
    </row>
    <row r="184" spans="1:10">
      <c r="A184" t="s">
        <v>224</v>
      </c>
      <c r="B184" s="10" t="s">
        <v>183</v>
      </c>
      <c r="G184" s="4"/>
      <c r="H184" s="59"/>
      <c r="I184" s="8"/>
      <c r="J184" s="4"/>
    </row>
    <row r="185" spans="1:10" s="8" customFormat="1">
      <c r="A185" s="8" t="s">
        <v>223</v>
      </c>
      <c r="B185" s="10" t="s">
        <v>183</v>
      </c>
      <c r="C185"/>
      <c r="D185"/>
      <c r="G185" s="4"/>
      <c r="H185" s="59"/>
      <c r="J185" s="4"/>
    </row>
    <row r="186" spans="1:10">
      <c r="A186" t="s">
        <v>222</v>
      </c>
      <c r="B186" s="10" t="s">
        <v>183</v>
      </c>
      <c r="D186" s="15"/>
      <c r="E186" s="15"/>
      <c r="F186" s="15"/>
      <c r="G186" s="4"/>
      <c r="H186" s="59"/>
      <c r="J186" s="4"/>
    </row>
    <row r="187" spans="1:10">
      <c r="A187" t="s">
        <v>221</v>
      </c>
      <c r="B187" s="10" t="s">
        <v>183</v>
      </c>
      <c r="D187" s="15"/>
      <c r="E187" s="15"/>
      <c r="F187" s="15"/>
      <c r="G187" s="4"/>
      <c r="H187" s="59"/>
      <c r="J187" s="4"/>
    </row>
    <row r="188" spans="1:10">
      <c r="A188" t="s">
        <v>220</v>
      </c>
      <c r="B188" s="10" t="s">
        <v>183</v>
      </c>
      <c r="D188" s="15"/>
      <c r="E188" s="15"/>
      <c r="F188" s="15"/>
      <c r="G188" s="4"/>
      <c r="H188" s="59"/>
      <c r="J188" s="4"/>
    </row>
    <row r="189" spans="1:10">
      <c r="A189" t="s">
        <v>219</v>
      </c>
      <c r="B189" s="10" t="s">
        <v>183</v>
      </c>
      <c r="D189" s="15"/>
      <c r="E189" s="15"/>
      <c r="F189" s="15"/>
      <c r="G189" s="4"/>
      <c r="H189" s="59"/>
      <c r="J189" s="4"/>
    </row>
    <row r="190" spans="1:10">
      <c r="A190" t="s">
        <v>218</v>
      </c>
      <c r="B190" s="10" t="s">
        <v>183</v>
      </c>
      <c r="D190" s="15"/>
      <c r="E190" s="15"/>
      <c r="F190" s="15"/>
      <c r="G190" s="4"/>
      <c r="H190" s="59"/>
      <c r="J190" s="4"/>
    </row>
    <row r="191" spans="1:10">
      <c r="A191" t="s">
        <v>217</v>
      </c>
      <c r="B191" s="10" t="s">
        <v>183</v>
      </c>
      <c r="D191" s="15"/>
      <c r="E191" s="15"/>
      <c r="F191" s="15"/>
      <c r="G191" s="4"/>
      <c r="H191" s="59"/>
      <c r="J191" s="4"/>
    </row>
    <row r="192" spans="1:10">
      <c r="A192" t="s">
        <v>216</v>
      </c>
      <c r="B192" s="10" t="s">
        <v>183</v>
      </c>
      <c r="D192" s="15"/>
      <c r="E192" s="15"/>
      <c r="F192" s="15"/>
      <c r="G192" s="4"/>
      <c r="H192" s="59"/>
      <c r="J192" s="4"/>
    </row>
    <row r="193" spans="1:10">
      <c r="A193" t="s">
        <v>215</v>
      </c>
      <c r="B193" s="10" t="s">
        <v>183</v>
      </c>
      <c r="C193">
        <v>100</v>
      </c>
      <c r="D193" s="15"/>
      <c r="E193" s="15"/>
      <c r="F193" s="15"/>
      <c r="G193" s="4"/>
      <c r="H193" s="59">
        <f>AVERAGE(C193:E193)</f>
        <v>100</v>
      </c>
      <c r="J193" s="4"/>
    </row>
    <row r="194" spans="1:10">
      <c r="A194" t="s">
        <v>214</v>
      </c>
      <c r="B194" s="10" t="s">
        <v>183</v>
      </c>
      <c r="G194" s="4"/>
      <c r="H194" s="59"/>
      <c r="J194" s="4"/>
    </row>
    <row r="195" spans="1:10">
      <c r="A195" t="s">
        <v>213</v>
      </c>
      <c r="B195" s="10" t="s">
        <v>183</v>
      </c>
      <c r="G195" s="4"/>
      <c r="H195" s="59"/>
      <c r="J195" s="4"/>
    </row>
    <row r="196" spans="1:10">
      <c r="A196" t="s">
        <v>212</v>
      </c>
      <c r="B196" s="10" t="s">
        <v>183</v>
      </c>
      <c r="G196" s="4"/>
      <c r="H196" s="59"/>
      <c r="J196" s="4"/>
    </row>
    <row r="197" spans="1:10">
      <c r="A197" t="s">
        <v>211</v>
      </c>
      <c r="B197" s="10" t="s">
        <v>183</v>
      </c>
      <c r="C197" s="5">
        <v>100</v>
      </c>
      <c r="D197" s="5">
        <v>100</v>
      </c>
      <c r="E197" s="5"/>
      <c r="F197" s="5"/>
      <c r="G197" s="4"/>
      <c r="H197" s="59">
        <f>AVERAGE(C197:E197)</f>
        <v>100</v>
      </c>
      <c r="J197" s="4"/>
    </row>
    <row r="198" spans="1:10">
      <c r="A198" t="s">
        <v>210</v>
      </c>
      <c r="B198" s="10" t="s">
        <v>183</v>
      </c>
      <c r="D198" s="15"/>
      <c r="E198" s="15"/>
      <c r="F198" s="15"/>
      <c r="G198" s="4"/>
      <c r="H198" s="59"/>
      <c r="J198" s="4"/>
    </row>
    <row r="199" spans="1:10">
      <c r="A199" t="s">
        <v>209</v>
      </c>
      <c r="B199" s="10" t="s">
        <v>183</v>
      </c>
      <c r="D199" s="5"/>
      <c r="E199" s="5"/>
      <c r="F199" s="5"/>
      <c r="G199" s="4"/>
      <c r="H199" s="59"/>
      <c r="J199" s="4"/>
    </row>
    <row r="200" spans="1:10">
      <c r="A200" t="s">
        <v>208</v>
      </c>
      <c r="B200" s="10" t="s">
        <v>183</v>
      </c>
      <c r="G200" s="4"/>
      <c r="H200" s="59"/>
      <c r="J200" s="4"/>
    </row>
    <row r="201" spans="1:10">
      <c r="A201" t="s">
        <v>207</v>
      </c>
      <c r="B201" s="10" t="s">
        <v>183</v>
      </c>
      <c r="G201" s="4"/>
      <c r="H201" s="59"/>
      <c r="J201" s="4"/>
    </row>
    <row r="202" spans="1:10">
      <c r="A202" t="s">
        <v>206</v>
      </c>
      <c r="B202" s="10" t="s">
        <v>183</v>
      </c>
      <c r="G202" s="4"/>
      <c r="H202" s="59"/>
      <c r="J202" s="4"/>
    </row>
    <row r="203" spans="1:10">
      <c r="A203" t="s">
        <v>205</v>
      </c>
      <c r="B203" s="10" t="s">
        <v>183</v>
      </c>
      <c r="G203" s="4"/>
      <c r="H203" s="59"/>
      <c r="J203" s="4"/>
    </row>
    <row r="204" spans="1:10">
      <c r="A204" t="s">
        <v>204</v>
      </c>
      <c r="B204" s="10" t="s">
        <v>183</v>
      </c>
      <c r="G204" s="4"/>
      <c r="H204" s="59"/>
      <c r="J204" s="4"/>
    </row>
    <row r="205" spans="1:10">
      <c r="A205" t="s">
        <v>203</v>
      </c>
      <c r="B205" s="10" t="s">
        <v>183</v>
      </c>
      <c r="G205" s="4"/>
      <c r="H205" s="59"/>
      <c r="J205" s="4"/>
    </row>
    <row r="206" spans="1:10">
      <c r="A206" t="s">
        <v>202</v>
      </c>
      <c r="B206" s="10" t="s">
        <v>183</v>
      </c>
      <c r="G206" s="4"/>
      <c r="H206" s="59"/>
      <c r="J206" s="4"/>
    </row>
    <row r="207" spans="1:10">
      <c r="A207" t="s">
        <v>201</v>
      </c>
      <c r="B207" s="10" t="s">
        <v>183</v>
      </c>
      <c r="G207" s="4"/>
      <c r="H207" s="59"/>
      <c r="J207" s="4"/>
    </row>
    <row r="208" spans="1:10">
      <c r="A208" t="s">
        <v>200</v>
      </c>
      <c r="B208" s="10" t="s">
        <v>183</v>
      </c>
      <c r="G208" s="4"/>
      <c r="H208" s="59"/>
      <c r="J208" s="4"/>
    </row>
    <row r="209" spans="1:10">
      <c r="A209" s="8" t="s">
        <v>199</v>
      </c>
      <c r="B209" s="13" t="s">
        <v>183</v>
      </c>
      <c r="G209" s="4"/>
      <c r="I209" s="2"/>
      <c r="J209" s="4"/>
    </row>
    <row r="210" spans="1:10">
      <c r="A210" s="15" t="s">
        <v>198</v>
      </c>
      <c r="B210" s="13" t="s">
        <v>183</v>
      </c>
      <c r="C210" s="8"/>
      <c r="G210" s="4"/>
      <c r="I210" s="2"/>
      <c r="J210" s="4"/>
    </row>
    <row r="211" spans="1:10">
      <c r="A211" s="15" t="s">
        <v>197</v>
      </c>
      <c r="B211" s="13" t="s">
        <v>183</v>
      </c>
      <c r="C211">
        <v>100</v>
      </c>
      <c r="D211" s="8"/>
      <c r="G211" s="4"/>
      <c r="H211" s="59">
        <f>AVERAGE(C211:E211)</f>
        <v>100</v>
      </c>
      <c r="I211" s="2"/>
      <c r="J211" s="4"/>
    </row>
    <row r="212" spans="1:10">
      <c r="A212" s="15" t="s">
        <v>196</v>
      </c>
      <c r="B212" s="13" t="s">
        <v>183</v>
      </c>
      <c r="C212">
        <v>100</v>
      </c>
      <c r="D212" s="8"/>
      <c r="G212" s="4"/>
      <c r="H212" s="59">
        <f>AVERAGE(C212:E212)</f>
        <v>100</v>
      </c>
      <c r="I212" s="2"/>
      <c r="J212" s="4"/>
    </row>
    <row r="213" spans="1:10">
      <c r="A213" s="15" t="s">
        <v>195</v>
      </c>
      <c r="B213" s="13" t="s">
        <v>183</v>
      </c>
      <c r="D213" s="8"/>
      <c r="G213" s="4"/>
      <c r="I213" s="2"/>
      <c r="J213" s="4"/>
    </row>
    <row r="214" spans="1:10">
      <c r="A214" s="15" t="s">
        <v>194</v>
      </c>
      <c r="B214" s="13" t="s">
        <v>183</v>
      </c>
      <c r="D214" s="8"/>
      <c r="G214" s="4"/>
      <c r="I214" s="2"/>
      <c r="J214" s="4"/>
    </row>
    <row r="215" spans="1:10">
      <c r="A215" s="15" t="s">
        <v>193</v>
      </c>
      <c r="B215" s="13" t="s">
        <v>183</v>
      </c>
      <c r="D215" s="8"/>
      <c r="G215" s="4"/>
      <c r="I215" s="2"/>
      <c r="J215" s="4"/>
    </row>
    <row r="216" spans="1:10">
      <c r="A216" s="15" t="s">
        <v>192</v>
      </c>
      <c r="B216" s="13" t="s">
        <v>183</v>
      </c>
      <c r="D216" s="8"/>
      <c r="G216" s="4"/>
      <c r="I216" s="2"/>
      <c r="J216" s="4"/>
    </row>
    <row r="217" spans="1:10">
      <c r="A217" s="15" t="s">
        <v>191</v>
      </c>
      <c r="B217" s="13" t="s">
        <v>183</v>
      </c>
      <c r="D217" s="8"/>
      <c r="G217" s="4"/>
      <c r="I217" s="2"/>
      <c r="J217" s="4"/>
    </row>
    <row r="218" spans="1:10">
      <c r="A218" s="15" t="s">
        <v>190</v>
      </c>
      <c r="B218" s="13" t="s">
        <v>183</v>
      </c>
      <c r="C218">
        <v>100</v>
      </c>
      <c r="D218" s="8"/>
      <c r="G218" s="4"/>
      <c r="H218" s="59">
        <f>AVERAGE(C218:E218)</f>
        <v>100</v>
      </c>
      <c r="I218" s="2"/>
      <c r="J218" s="4"/>
    </row>
    <row r="219" spans="1:10">
      <c r="A219" s="15" t="s">
        <v>189</v>
      </c>
      <c r="B219" s="13" t="s">
        <v>183</v>
      </c>
      <c r="D219" s="8"/>
      <c r="G219" s="4"/>
      <c r="I219" s="2"/>
      <c r="J219" s="4"/>
    </row>
    <row r="220" spans="1:10">
      <c r="A220" s="15" t="s">
        <v>188</v>
      </c>
      <c r="B220" s="13" t="s">
        <v>183</v>
      </c>
      <c r="D220" s="8"/>
      <c r="G220" s="4"/>
      <c r="I220" s="2"/>
      <c r="J220" s="4"/>
    </row>
    <row r="221" spans="1:10">
      <c r="A221" s="15" t="s">
        <v>187</v>
      </c>
      <c r="B221" s="13" t="s">
        <v>183</v>
      </c>
      <c r="D221" s="8"/>
      <c r="G221" s="4"/>
      <c r="I221" s="2"/>
      <c r="J221" s="4"/>
    </row>
    <row r="222" spans="1:10">
      <c r="A222" s="15" t="s">
        <v>186</v>
      </c>
      <c r="B222" s="13" t="s">
        <v>183</v>
      </c>
      <c r="D222" s="8"/>
      <c r="G222" s="4"/>
      <c r="I222" s="2"/>
      <c r="J222" s="4"/>
    </row>
    <row r="223" spans="1:10">
      <c r="A223" s="15" t="s">
        <v>185</v>
      </c>
      <c r="B223" s="13" t="s">
        <v>183</v>
      </c>
      <c r="D223" s="8"/>
      <c r="G223" s="4"/>
      <c r="I223" s="2"/>
      <c r="J223" s="4"/>
    </row>
    <row r="224" spans="1:10">
      <c r="A224" s="15" t="s">
        <v>184</v>
      </c>
      <c r="B224" s="13" t="s">
        <v>183</v>
      </c>
      <c r="D224" s="8"/>
      <c r="G224" s="4"/>
      <c r="I224" s="2"/>
      <c r="J224" s="4"/>
    </row>
    <row r="225" spans="1:10">
      <c r="A225" s="15"/>
      <c r="B225" s="13"/>
      <c r="D225" s="8"/>
      <c r="G225" s="4"/>
      <c r="I225" s="2"/>
      <c r="J225" s="4"/>
    </row>
    <row r="226" spans="1:10">
      <c r="A226" s="15"/>
      <c r="B226" s="13"/>
      <c r="D226" s="8"/>
      <c r="G226" s="4"/>
      <c r="I226" s="2"/>
      <c r="J226" s="4"/>
    </row>
    <row r="227" spans="1:10">
      <c r="G227" s="4"/>
      <c r="I227" s="2"/>
      <c r="J227" s="4"/>
    </row>
    <row r="228" spans="1:10">
      <c r="A228" s="1"/>
      <c r="B228" s="12"/>
      <c r="C228" s="1"/>
      <c r="D228" s="1"/>
      <c r="E228" s="1"/>
      <c r="F228" s="1"/>
      <c r="G228" s="4"/>
      <c r="H228" s="62"/>
      <c r="I228" s="1"/>
      <c r="J228" s="4"/>
    </row>
    <row r="229" spans="1:10">
      <c r="B229" s="3" t="s">
        <v>45</v>
      </c>
      <c r="C229" s="31">
        <f>AVERAGE(C181:C228)</f>
        <v>100</v>
      </c>
      <c r="D229" s="31">
        <f>AVERAGE(D181:D228)</f>
        <v>100</v>
      </c>
      <c r="E229" s="31"/>
      <c r="F229" s="31"/>
      <c r="G229" s="4"/>
      <c r="H229" s="65">
        <f>AVERAGE(H181:H228)</f>
        <v>100</v>
      </c>
      <c r="I229" s="65"/>
      <c r="J229" s="4"/>
    </row>
    <row r="230" spans="1:10">
      <c r="B230" s="3" t="s">
        <v>46</v>
      </c>
      <c r="C230" s="31">
        <f>_xlfn.STDEV.S(C181:C228)</f>
        <v>0</v>
      </c>
      <c r="D230" s="58" t="s">
        <v>283</v>
      </c>
      <c r="E230" s="31"/>
      <c r="F230" s="31"/>
      <c r="G230" s="4"/>
      <c r="H230" s="31">
        <f>_xlfn.STDEV.S(H181:H228)</f>
        <v>0</v>
      </c>
      <c r="I230" s="31"/>
      <c r="J230" s="4"/>
    </row>
    <row r="231" spans="1:10">
      <c r="B231" s="3" t="s">
        <v>47</v>
      </c>
      <c r="C231" s="5">
        <f>COUNT(C181:C228)</f>
        <v>5</v>
      </c>
      <c r="D231" s="5">
        <f>COUNT(D181:D228)</f>
        <v>1</v>
      </c>
      <c r="E231" s="5"/>
      <c r="F231" s="5"/>
      <c r="G231" s="4"/>
      <c r="H231" s="5">
        <f>COUNT(H181:H228)</f>
        <v>5</v>
      </c>
      <c r="I231" s="5"/>
      <c r="J231" s="4"/>
    </row>
    <row r="232" spans="1:10">
      <c r="G232" s="4"/>
      <c r="J232" s="4"/>
    </row>
    <row r="233" spans="1:10">
      <c r="B233" s="67" t="s">
        <v>104</v>
      </c>
      <c r="C233" s="86">
        <f>MEDIAN(C181:C228)</f>
        <v>100</v>
      </c>
      <c r="D233" s="86">
        <f>MEDIAN(D181:D228)</f>
        <v>100</v>
      </c>
      <c r="G233" s="4"/>
      <c r="H233" s="86">
        <f>MEDIAN(H181:H228)</f>
        <v>100</v>
      </c>
      <c r="J233" s="4"/>
    </row>
    <row r="234" spans="1:10">
      <c r="B234" s="19" t="s">
        <v>132</v>
      </c>
      <c r="C234" s="86">
        <f>_xlfn.QUARTILE.INC(C181:C228,1)</f>
        <v>100</v>
      </c>
      <c r="D234" s="86"/>
      <c r="G234" s="4"/>
      <c r="H234" s="86">
        <f>_xlfn.QUARTILE.INC(H181:H228,1)</f>
        <v>100</v>
      </c>
      <c r="J234" s="4"/>
    </row>
    <row r="235" spans="1:10">
      <c r="B235" s="67" t="s">
        <v>133</v>
      </c>
      <c r="C235" s="86">
        <f>_xlfn.QUARTILE.INC(C181:C228,3)</f>
        <v>100</v>
      </c>
      <c r="D235" s="86"/>
      <c r="G235" s="4"/>
      <c r="H235" s="86">
        <f>_xlfn.QUARTILE.INC(H181:H228,3)</f>
        <v>100</v>
      </c>
      <c r="J235" s="4"/>
    </row>
    <row r="236" spans="1:10">
      <c r="G236" s="4"/>
      <c r="J236" s="4"/>
    </row>
    <row r="237" spans="1:10">
      <c r="G237" s="4"/>
      <c r="J237" s="4"/>
    </row>
    <row r="238" spans="1:10">
      <c r="A238" s="4"/>
      <c r="B238" s="51"/>
      <c r="C238" s="4"/>
      <c r="D238" s="4"/>
      <c r="E238" s="4"/>
      <c r="F238" s="4"/>
      <c r="G238" s="4"/>
      <c r="H238" s="4"/>
      <c r="I238" s="4"/>
      <c r="J238" s="4"/>
    </row>
  </sheetData>
  <phoneticPr fontId="7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4"/>
  <sheetViews>
    <sheetView zoomScale="70" zoomScaleNormal="70" workbookViewId="0">
      <selection activeCell="I29" sqref="I29"/>
    </sheetView>
  </sheetViews>
  <sheetFormatPr defaultRowHeight="15.6"/>
  <cols>
    <col min="1" max="1" width="20.09765625" bestFit="1" customWidth="1"/>
    <col min="2" max="2" width="12.296875" style="10" customWidth="1"/>
    <col min="3" max="5" width="5.69921875" customWidth="1"/>
    <col min="6" max="6" width="13.8984375" customWidth="1"/>
    <col min="7" max="7" width="2.19921875" customWidth="1"/>
    <col min="8" max="9" width="11.296875" customWidth="1"/>
    <col min="10" max="10" width="2.19921875" customWidth="1"/>
  </cols>
  <sheetData>
    <row r="1" spans="1:16" ht="25.8">
      <c r="A1" s="71" t="s">
        <v>282</v>
      </c>
      <c r="G1" s="4"/>
      <c r="H1" s="72" t="s">
        <v>66</v>
      </c>
      <c r="I1" s="25"/>
      <c r="J1" s="4"/>
    </row>
    <row r="2" spans="1:16" ht="25.8">
      <c r="A2" s="97" t="s">
        <v>50</v>
      </c>
      <c r="B2" s="105" t="s">
        <v>228</v>
      </c>
      <c r="C2" s="25" t="str">
        <f>CONCATENATE("ABR thresholds for ",A2," sounds ")</f>
        <v xml:space="preserve">ABR thresholds for Click sounds </v>
      </c>
      <c r="D2" s="25"/>
      <c r="E2" s="25"/>
      <c r="F2" s="25"/>
      <c r="G2" s="4"/>
      <c r="H2" s="72" t="s">
        <v>279</v>
      </c>
      <c r="I2" s="25"/>
      <c r="J2" s="4"/>
    </row>
    <row r="3" spans="1:16">
      <c r="A3" s="104" t="s">
        <v>56</v>
      </c>
      <c r="B3" s="103" t="s">
        <v>281</v>
      </c>
      <c r="C3" s="9">
        <v>3</v>
      </c>
      <c r="D3" s="9">
        <v>4</v>
      </c>
      <c r="E3" s="9">
        <v>5</v>
      </c>
      <c r="F3" s="9"/>
      <c r="G3" s="4"/>
      <c r="H3" s="63" t="s">
        <v>64</v>
      </c>
      <c r="I3" s="101" t="s">
        <v>278</v>
      </c>
      <c r="J3" s="4"/>
    </row>
    <row r="4" spans="1:16">
      <c r="A4" s="121" t="s">
        <v>555</v>
      </c>
      <c r="B4" s="122" t="s">
        <v>561</v>
      </c>
      <c r="C4" s="123">
        <v>100</v>
      </c>
      <c r="D4" s="8"/>
      <c r="E4" s="8"/>
      <c r="F4" s="8"/>
      <c r="G4" s="4"/>
      <c r="H4" s="2">
        <f t="shared" ref="H4:H6" si="0">AVERAGE(C4:E4)</f>
        <v>100</v>
      </c>
      <c r="I4" s="2"/>
      <c r="J4" s="4"/>
    </row>
    <row r="5" spans="1:16">
      <c r="A5" s="121" t="s">
        <v>556</v>
      </c>
      <c r="B5" s="122" t="s">
        <v>561</v>
      </c>
      <c r="C5" s="123">
        <v>100</v>
      </c>
      <c r="D5" s="8"/>
      <c r="E5" s="8"/>
      <c r="F5" s="8"/>
      <c r="G5" s="4"/>
      <c r="H5" s="2">
        <f t="shared" si="0"/>
        <v>100</v>
      </c>
      <c r="I5" s="2"/>
      <c r="J5" s="4"/>
    </row>
    <row r="6" spans="1:16">
      <c r="A6" s="121" t="s">
        <v>557</v>
      </c>
      <c r="B6" s="122" t="s">
        <v>561</v>
      </c>
      <c r="C6" s="123">
        <v>100</v>
      </c>
      <c r="D6" s="8"/>
      <c r="E6" s="8"/>
      <c r="F6" s="8"/>
      <c r="G6" s="4"/>
      <c r="H6" s="2">
        <f t="shared" si="0"/>
        <v>100</v>
      </c>
      <c r="I6" s="8"/>
      <c r="J6" s="4"/>
    </row>
    <row r="7" spans="1:16">
      <c r="A7" s="8"/>
      <c r="B7" s="34"/>
      <c r="C7" s="8"/>
      <c r="D7" s="8"/>
      <c r="E7" s="8"/>
      <c r="F7" s="8"/>
      <c r="G7" s="4"/>
      <c r="H7" s="59"/>
      <c r="I7" s="8"/>
      <c r="J7" s="4"/>
      <c r="K7" s="8"/>
      <c r="L7" s="8"/>
      <c r="M7" s="8"/>
      <c r="N7" s="8"/>
      <c r="O7" s="8"/>
      <c r="P7" s="8"/>
    </row>
    <row r="8" spans="1:16" s="8" customFormat="1">
      <c r="B8" s="13"/>
      <c r="G8" s="4"/>
      <c r="H8" s="59"/>
      <c r="J8" s="4"/>
    </row>
    <row r="9" spans="1:16">
      <c r="A9" s="28"/>
      <c r="B9" s="125"/>
      <c r="C9" s="28"/>
      <c r="D9" s="28"/>
      <c r="E9" s="28"/>
      <c r="F9" s="28"/>
      <c r="G9" s="4"/>
      <c r="H9" s="129"/>
      <c r="I9" s="4"/>
      <c r="J9" s="4"/>
      <c r="K9" s="8"/>
      <c r="L9" s="8"/>
      <c r="M9" s="8"/>
      <c r="N9" s="8"/>
      <c r="O9" s="8"/>
      <c r="P9" s="8"/>
    </row>
    <row r="10" spans="1:16" s="15" customFormat="1">
      <c r="B10" s="3" t="s">
        <v>45</v>
      </c>
      <c r="C10" s="15">
        <f>AVERAGE(C4:C8)</f>
        <v>100</v>
      </c>
      <c r="H10" s="15">
        <f>AVERAGE(H4:H8)</f>
        <v>100</v>
      </c>
      <c r="L10" s="119"/>
      <c r="M10" s="120"/>
      <c r="N10" s="120"/>
    </row>
    <row r="11" spans="1:16" s="15" customFormat="1">
      <c r="B11" s="3" t="s">
        <v>46</v>
      </c>
      <c r="C11" s="15">
        <f>_xlfn.STDEV.S(C4:C8)</f>
        <v>0</v>
      </c>
      <c r="H11" s="15">
        <f>_xlfn.STDEV.S(H4:H8)</f>
        <v>0</v>
      </c>
      <c r="L11" s="119"/>
      <c r="M11" s="120"/>
      <c r="N11" s="120"/>
    </row>
    <row r="12" spans="1:16" s="15" customFormat="1">
      <c r="B12" s="3" t="s">
        <v>47</v>
      </c>
      <c r="C12" s="15">
        <f>COUNT(C4:C8)</f>
        <v>3</v>
      </c>
      <c r="H12" s="15">
        <f>COUNT(H4:H8)</f>
        <v>3</v>
      </c>
      <c r="L12" s="119"/>
      <c r="M12" s="120"/>
      <c r="N12" s="120"/>
    </row>
    <row r="13" spans="1:16" s="15" customFormat="1">
      <c r="H13" s="60"/>
    </row>
    <row r="14" spans="1:16" s="15" customFormat="1">
      <c r="B14" s="3"/>
      <c r="H14" s="60"/>
    </row>
    <row r="15" spans="1:16" s="15" customFormat="1">
      <c r="B15" s="3"/>
      <c r="H15" s="60"/>
    </row>
    <row r="16" spans="1:16" s="15" customFormat="1">
      <c r="B16" s="3"/>
      <c r="H16" s="60"/>
    </row>
    <row r="17" spans="2:9" s="15" customFormat="1">
      <c r="B17" s="3"/>
      <c r="H17" s="60"/>
    </row>
    <row r="18" spans="2:9" s="15" customFormat="1">
      <c r="B18" s="3"/>
      <c r="H18" s="60"/>
    </row>
    <row r="19" spans="2:9" s="15" customFormat="1">
      <c r="B19" s="3"/>
      <c r="H19" s="60"/>
    </row>
    <row r="20" spans="2:9" s="15" customFormat="1">
      <c r="B20" s="3"/>
      <c r="H20" s="60"/>
    </row>
    <row r="21" spans="2:9" s="15" customFormat="1">
      <c r="B21" s="3"/>
      <c r="H21" s="60"/>
    </row>
    <row r="22" spans="2:9" s="15" customFormat="1">
      <c r="B22" s="3"/>
      <c r="H22" s="60"/>
    </row>
    <row r="23" spans="2:9" s="15" customFormat="1">
      <c r="B23" s="3"/>
      <c r="H23" s="60"/>
    </row>
    <row r="24" spans="2:9" s="15" customFormat="1">
      <c r="B24" s="3"/>
      <c r="H24" s="60"/>
      <c r="I24" s="60"/>
    </row>
    <row r="25" spans="2:9" s="15" customFormat="1">
      <c r="B25" s="3"/>
      <c r="H25" s="60"/>
      <c r="I25" s="60"/>
    </row>
    <row r="26" spans="2:9" s="15" customFormat="1">
      <c r="B26" s="3"/>
      <c r="H26" s="60"/>
      <c r="I26" s="60"/>
    </row>
    <row r="27" spans="2:9" s="15" customFormat="1">
      <c r="B27" s="3"/>
      <c r="H27" s="60"/>
      <c r="I27" s="60"/>
    </row>
    <row r="28" spans="2:9" s="15" customFormat="1">
      <c r="B28" s="3"/>
      <c r="H28" s="60"/>
      <c r="I28" s="60"/>
    </row>
    <row r="29" spans="2:9" s="15" customFormat="1">
      <c r="B29" s="3"/>
      <c r="H29" s="60"/>
      <c r="I29" s="60"/>
    </row>
    <row r="30" spans="2:9" s="15" customFormat="1">
      <c r="B30" s="3"/>
      <c r="H30" s="60"/>
      <c r="I30" s="60"/>
    </row>
    <row r="31" spans="2:9" s="15" customFormat="1">
      <c r="B31" s="3"/>
      <c r="H31" s="60"/>
      <c r="I31" s="60"/>
    </row>
    <row r="32" spans="2:9" s="15" customFormat="1">
      <c r="B32" s="3"/>
      <c r="H32" s="60"/>
      <c r="I32" s="60"/>
    </row>
    <row r="33" spans="2:9" s="15" customFormat="1">
      <c r="B33" s="3"/>
      <c r="H33" s="60"/>
      <c r="I33" s="60"/>
    </row>
    <row r="34" spans="2:9" s="15" customFormat="1">
      <c r="B34" s="3"/>
      <c r="H34" s="60"/>
      <c r="I34" s="60"/>
    </row>
    <row r="35" spans="2:9" s="15" customFormat="1">
      <c r="B35" s="3"/>
      <c r="H35" s="60"/>
      <c r="I35" s="60"/>
    </row>
    <row r="36" spans="2:9" s="15" customFormat="1">
      <c r="B36" s="3"/>
      <c r="H36" s="60"/>
      <c r="I36" s="60"/>
    </row>
    <row r="37" spans="2:9" s="15" customFormat="1">
      <c r="B37" s="3"/>
      <c r="H37" s="60"/>
      <c r="I37" s="60"/>
    </row>
    <row r="38" spans="2:9" s="15" customFormat="1">
      <c r="B38" s="3"/>
      <c r="H38" s="60"/>
      <c r="I38" s="60"/>
    </row>
    <row r="39" spans="2:9" s="15" customFormat="1">
      <c r="B39" s="3"/>
      <c r="H39" s="60"/>
      <c r="I39" s="60"/>
    </row>
    <row r="40" spans="2:9" s="15" customFormat="1">
      <c r="B40" s="3"/>
      <c r="H40" s="60"/>
      <c r="I40" s="60"/>
    </row>
    <row r="41" spans="2:9" s="15" customFormat="1">
      <c r="B41" s="3"/>
      <c r="H41" s="60"/>
      <c r="I41" s="60"/>
    </row>
    <row r="42" spans="2:9" s="15" customFormat="1">
      <c r="B42" s="3"/>
      <c r="H42" s="60"/>
      <c r="I42" s="60"/>
    </row>
    <row r="43" spans="2:9" s="15" customFormat="1">
      <c r="B43" s="3"/>
      <c r="H43" s="60"/>
      <c r="I43" s="60"/>
    </row>
    <row r="44" spans="2:9" s="15" customFormat="1">
      <c r="B44" s="3"/>
      <c r="H44" s="60"/>
      <c r="I44" s="60"/>
    </row>
    <row r="45" spans="2:9" s="15" customFormat="1">
      <c r="B45" s="3"/>
      <c r="H45" s="60"/>
      <c r="I45" s="60"/>
    </row>
    <row r="46" spans="2:9" s="15" customFormat="1">
      <c r="B46" s="3"/>
      <c r="H46" s="60"/>
      <c r="I46" s="60"/>
    </row>
    <row r="47" spans="2:9" s="15" customFormat="1">
      <c r="B47" s="3"/>
      <c r="H47" s="60"/>
      <c r="I47" s="60"/>
    </row>
    <row r="48" spans="2:9" s="15" customFormat="1">
      <c r="B48" s="3"/>
      <c r="I48" s="60"/>
    </row>
    <row r="49" spans="1:9" s="15" customFormat="1">
      <c r="B49" s="3"/>
      <c r="I49" s="60"/>
    </row>
    <row r="50" spans="1:9" s="15" customFormat="1">
      <c r="B50" s="3"/>
      <c r="I50" s="60"/>
    </row>
    <row r="51" spans="1:9" s="15" customFormat="1">
      <c r="B51" s="3"/>
      <c r="H51" s="60"/>
    </row>
    <row r="52" spans="1:9" s="15" customFormat="1">
      <c r="B52" s="3"/>
      <c r="C52" s="60"/>
      <c r="D52" s="60"/>
      <c r="E52" s="60"/>
      <c r="F52" s="60"/>
      <c r="H52" s="60"/>
      <c r="I52" s="60"/>
    </row>
    <row r="53" spans="1:9" s="15" customFormat="1">
      <c r="B53" s="3"/>
      <c r="C53" s="60"/>
      <c r="D53" s="60"/>
      <c r="E53" s="60"/>
      <c r="F53" s="60"/>
      <c r="H53" s="60"/>
      <c r="I53" s="60"/>
    </row>
    <row r="54" spans="1:9" s="15" customFormat="1">
      <c r="B54" s="3"/>
    </row>
    <row r="55" spans="1:9" s="15" customFormat="1">
      <c r="B55" s="3"/>
    </row>
    <row r="56" spans="1:9" s="15" customFormat="1">
      <c r="B56" s="67"/>
      <c r="C56" s="124"/>
      <c r="D56" s="124"/>
      <c r="H56" s="124"/>
    </row>
    <row r="57" spans="1:9" s="15" customFormat="1">
      <c r="B57" s="67"/>
      <c r="C57" s="124"/>
      <c r="D57" s="124"/>
      <c r="H57" s="124"/>
    </row>
    <row r="58" spans="1:9" s="15" customFormat="1">
      <c r="B58" s="67"/>
      <c r="C58" s="124"/>
      <c r="D58" s="124"/>
      <c r="H58" s="124"/>
    </row>
    <row r="59" spans="1:9" s="15" customFormat="1">
      <c r="B59" s="3"/>
    </row>
    <row r="60" spans="1:9" s="15" customFormat="1">
      <c r="B60" s="3"/>
    </row>
    <row r="61" spans="1:9" s="15" customFormat="1">
      <c r="B61" s="3"/>
    </row>
    <row r="62" spans="1:9" s="15" customFormat="1">
      <c r="A62" s="30"/>
      <c r="B62" s="45"/>
      <c r="C62" s="32"/>
      <c r="D62" s="32"/>
      <c r="E62" s="32"/>
      <c r="F62" s="32"/>
      <c r="H62" s="32"/>
      <c r="I62" s="32"/>
    </row>
    <row r="63" spans="1:9" s="15" customFormat="1">
      <c r="A63" s="118"/>
      <c r="B63" s="127"/>
      <c r="C63" s="107"/>
      <c r="D63" s="107"/>
      <c r="E63" s="107"/>
      <c r="F63" s="107"/>
      <c r="H63" s="128"/>
      <c r="I63" s="30"/>
    </row>
    <row r="64" spans="1:9" s="15" customFormat="1">
      <c r="B64" s="3"/>
      <c r="H64" s="60"/>
      <c r="I64" s="60"/>
    </row>
    <row r="65" spans="2:9" s="15" customFormat="1">
      <c r="B65" s="3"/>
      <c r="H65" s="60"/>
      <c r="I65" s="60"/>
    </row>
    <row r="66" spans="2:9" s="15" customFormat="1">
      <c r="B66" s="3"/>
      <c r="H66" s="60"/>
    </row>
    <row r="67" spans="2:9" s="15" customFormat="1">
      <c r="B67" s="3"/>
      <c r="H67" s="60"/>
    </row>
    <row r="68" spans="2:9" s="15" customFormat="1">
      <c r="B68" s="3"/>
      <c r="H68" s="60"/>
    </row>
    <row r="69" spans="2:9" s="15" customFormat="1">
      <c r="B69" s="3"/>
      <c r="H69" s="60"/>
    </row>
    <row r="70" spans="2:9" s="15" customFormat="1">
      <c r="B70" s="3"/>
      <c r="H70" s="60"/>
    </row>
    <row r="71" spans="2:9" s="15" customFormat="1">
      <c r="B71" s="3"/>
      <c r="H71" s="60"/>
    </row>
    <row r="72" spans="2:9" s="15" customFormat="1">
      <c r="B72" s="3"/>
      <c r="H72" s="60"/>
    </row>
    <row r="73" spans="2:9" s="15" customFormat="1">
      <c r="B73" s="3"/>
      <c r="H73" s="60"/>
    </row>
    <row r="74" spans="2:9" s="15" customFormat="1">
      <c r="B74" s="3"/>
      <c r="H74" s="60"/>
    </row>
    <row r="75" spans="2:9" s="15" customFormat="1">
      <c r="B75" s="3"/>
      <c r="H75" s="60"/>
    </row>
    <row r="76" spans="2:9" s="15" customFormat="1">
      <c r="B76" s="3"/>
      <c r="H76" s="60"/>
    </row>
    <row r="77" spans="2:9" s="15" customFormat="1">
      <c r="B77" s="3"/>
      <c r="H77" s="60"/>
    </row>
    <row r="78" spans="2:9" s="15" customFormat="1">
      <c r="B78" s="3"/>
      <c r="H78" s="60"/>
    </row>
    <row r="79" spans="2:9" s="15" customFormat="1">
      <c r="B79" s="3"/>
      <c r="H79" s="60"/>
    </row>
    <row r="80" spans="2:9" s="15" customFormat="1">
      <c r="B80" s="3"/>
      <c r="H80" s="60"/>
    </row>
    <row r="81" spans="2:9" s="15" customFormat="1">
      <c r="B81" s="3"/>
      <c r="H81" s="60"/>
    </row>
    <row r="82" spans="2:9" s="15" customFormat="1">
      <c r="B82" s="3"/>
      <c r="H82" s="60"/>
    </row>
    <row r="83" spans="2:9" s="15" customFormat="1">
      <c r="B83" s="3"/>
      <c r="H83" s="60"/>
    </row>
    <row r="84" spans="2:9" s="15" customFormat="1">
      <c r="B84" s="3"/>
      <c r="I84" s="60"/>
    </row>
    <row r="85" spans="2:9" s="15" customFormat="1">
      <c r="B85" s="3"/>
      <c r="I85" s="60"/>
    </row>
    <row r="86" spans="2:9" s="15" customFormat="1">
      <c r="B86" s="3"/>
      <c r="I86" s="60"/>
    </row>
    <row r="87" spans="2:9" s="15" customFormat="1">
      <c r="B87" s="3"/>
      <c r="I87" s="60"/>
    </row>
    <row r="88" spans="2:9" s="15" customFormat="1">
      <c r="B88" s="3"/>
      <c r="I88" s="60"/>
    </row>
    <row r="89" spans="2:9" s="15" customFormat="1">
      <c r="B89" s="3"/>
      <c r="I89" s="60"/>
    </row>
    <row r="90" spans="2:9" s="15" customFormat="1">
      <c r="B90" s="3"/>
      <c r="I90" s="60"/>
    </row>
    <row r="91" spans="2:9" s="15" customFormat="1">
      <c r="B91" s="3"/>
      <c r="I91" s="60"/>
    </row>
    <row r="92" spans="2:9" s="15" customFormat="1">
      <c r="B92" s="3"/>
      <c r="I92" s="60"/>
    </row>
    <row r="93" spans="2:9" s="15" customFormat="1">
      <c r="B93" s="3"/>
      <c r="I93" s="60"/>
    </row>
    <row r="94" spans="2:9" s="15" customFormat="1">
      <c r="B94" s="3"/>
      <c r="H94" s="60"/>
      <c r="I94" s="60"/>
    </row>
    <row r="95" spans="2:9" s="15" customFormat="1">
      <c r="B95" s="3"/>
      <c r="H95" s="60"/>
      <c r="I95" s="60"/>
    </row>
    <row r="96" spans="2:9" s="15" customFormat="1">
      <c r="B96" s="3"/>
      <c r="I96" s="60"/>
    </row>
    <row r="97" spans="2:9" s="15" customFormat="1">
      <c r="B97" s="3"/>
      <c r="I97" s="60"/>
    </row>
    <row r="98" spans="2:9" s="15" customFormat="1">
      <c r="B98" s="3"/>
      <c r="I98" s="60"/>
    </row>
    <row r="99" spans="2:9" s="15" customFormat="1">
      <c r="B99" s="3"/>
      <c r="I99" s="60"/>
    </row>
    <row r="100" spans="2:9" s="15" customFormat="1">
      <c r="B100" s="3"/>
      <c r="I100" s="60"/>
    </row>
    <row r="101" spans="2:9" s="15" customFormat="1">
      <c r="B101" s="3"/>
      <c r="H101" s="60"/>
      <c r="I101" s="60"/>
    </row>
    <row r="102" spans="2:9" s="15" customFormat="1">
      <c r="B102" s="3"/>
      <c r="I102" s="60"/>
    </row>
    <row r="103" spans="2:9" s="15" customFormat="1">
      <c r="B103" s="3"/>
      <c r="I103" s="60"/>
    </row>
    <row r="104" spans="2:9" s="15" customFormat="1">
      <c r="B104" s="3"/>
      <c r="I104" s="60"/>
    </row>
    <row r="105" spans="2:9" s="15" customFormat="1">
      <c r="B105" s="3"/>
      <c r="I105" s="60"/>
    </row>
    <row r="106" spans="2:9" s="15" customFormat="1">
      <c r="B106" s="3"/>
      <c r="I106" s="60"/>
    </row>
    <row r="107" spans="2:9" s="15" customFormat="1">
      <c r="B107" s="3"/>
      <c r="I107" s="60"/>
    </row>
    <row r="108" spans="2:9" s="15" customFormat="1">
      <c r="B108" s="3"/>
      <c r="I108" s="60"/>
    </row>
    <row r="109" spans="2:9" s="15" customFormat="1">
      <c r="B109" s="3"/>
      <c r="I109" s="60"/>
    </row>
    <row r="110" spans="2:9" s="15" customFormat="1">
      <c r="B110" s="3"/>
      <c r="I110" s="60"/>
    </row>
    <row r="111" spans="2:9" s="15" customFormat="1">
      <c r="B111" s="3"/>
      <c r="H111" s="60"/>
    </row>
    <row r="112" spans="2:9" s="15" customFormat="1">
      <c r="B112" s="3"/>
      <c r="C112" s="60"/>
      <c r="D112" s="60"/>
      <c r="E112" s="60"/>
      <c r="F112" s="60"/>
      <c r="H112" s="60"/>
      <c r="I112" s="60"/>
    </row>
    <row r="113" spans="1:9" s="15" customFormat="1">
      <c r="B113" s="3"/>
      <c r="C113" s="60"/>
      <c r="D113" s="126"/>
      <c r="E113" s="60"/>
      <c r="F113" s="60"/>
      <c r="H113" s="60"/>
      <c r="I113" s="60"/>
    </row>
    <row r="114" spans="1:9" s="15" customFormat="1">
      <c r="B114" s="3"/>
    </row>
    <row r="115" spans="1:9" s="15" customFormat="1">
      <c r="B115" s="3"/>
    </row>
    <row r="116" spans="1:9" s="15" customFormat="1">
      <c r="B116" s="67"/>
      <c r="C116" s="124"/>
      <c r="D116" s="124"/>
      <c r="H116" s="124"/>
    </row>
    <row r="117" spans="1:9" s="15" customFormat="1">
      <c r="B117" s="67"/>
      <c r="C117" s="124"/>
      <c r="D117" s="124"/>
      <c r="H117" s="124"/>
    </row>
    <row r="118" spans="1:9" s="15" customFormat="1">
      <c r="B118" s="67"/>
      <c r="C118" s="124"/>
      <c r="D118" s="124"/>
      <c r="H118" s="124"/>
    </row>
    <row r="119" spans="1:9" s="15" customFormat="1">
      <c r="B119" s="3"/>
    </row>
    <row r="120" spans="1:9" s="15" customFormat="1">
      <c r="B120" s="3"/>
    </row>
    <row r="121" spans="1:9" s="15" customFormat="1">
      <c r="B121" s="3"/>
    </row>
    <row r="122" spans="1:9" s="15" customFormat="1">
      <c r="A122" s="30"/>
      <c r="B122" s="45"/>
      <c r="C122" s="32"/>
      <c r="D122" s="32"/>
      <c r="E122" s="32"/>
      <c r="F122" s="32"/>
      <c r="H122" s="32"/>
      <c r="I122" s="32"/>
    </row>
    <row r="123" spans="1:9" s="15" customFormat="1">
      <c r="A123" s="118"/>
      <c r="B123" s="127"/>
      <c r="C123" s="107"/>
      <c r="D123" s="107"/>
      <c r="E123" s="107"/>
      <c r="F123" s="107"/>
      <c r="H123" s="128"/>
      <c r="I123" s="30"/>
    </row>
    <row r="124" spans="1:9" s="15" customFormat="1">
      <c r="B124" s="3"/>
      <c r="H124" s="60"/>
    </row>
    <row r="125" spans="1:9" s="15" customFormat="1">
      <c r="B125" s="3"/>
      <c r="H125" s="60"/>
    </row>
    <row r="126" spans="1:9" s="15" customFormat="1">
      <c r="B126" s="3"/>
      <c r="H126" s="60"/>
    </row>
    <row r="127" spans="1:9" s="15" customFormat="1">
      <c r="B127" s="3"/>
      <c r="H127" s="60"/>
    </row>
    <row r="128" spans="1:9" s="15" customFormat="1">
      <c r="B128" s="3"/>
      <c r="H128" s="60"/>
    </row>
    <row r="129" spans="2:9" s="15" customFormat="1">
      <c r="B129" s="3"/>
      <c r="H129" s="60"/>
    </row>
    <row r="130" spans="2:9" s="15" customFormat="1">
      <c r="B130" s="3"/>
      <c r="H130" s="60"/>
    </row>
    <row r="131" spans="2:9" s="15" customFormat="1">
      <c r="B131" s="3"/>
      <c r="H131" s="60"/>
    </row>
    <row r="132" spans="2:9" s="15" customFormat="1">
      <c r="B132" s="3"/>
      <c r="H132" s="60"/>
    </row>
    <row r="133" spans="2:9" s="15" customFormat="1">
      <c r="B133" s="3"/>
      <c r="H133" s="60"/>
    </row>
    <row r="134" spans="2:9" s="15" customFormat="1">
      <c r="B134" s="3"/>
      <c r="H134" s="60"/>
    </row>
    <row r="135" spans="2:9" s="15" customFormat="1">
      <c r="B135" s="3"/>
      <c r="H135" s="60"/>
    </row>
    <row r="136" spans="2:9" s="15" customFormat="1">
      <c r="B136" s="3"/>
      <c r="H136" s="60"/>
    </row>
    <row r="137" spans="2:9" s="15" customFormat="1">
      <c r="B137" s="3"/>
      <c r="H137" s="60"/>
    </row>
    <row r="138" spans="2:9" s="15" customFormat="1">
      <c r="B138" s="3"/>
      <c r="H138" s="60"/>
    </row>
    <row r="139" spans="2:9" s="15" customFormat="1">
      <c r="B139" s="3"/>
      <c r="H139" s="60"/>
    </row>
    <row r="140" spans="2:9" s="15" customFormat="1">
      <c r="B140" s="3"/>
      <c r="H140" s="60"/>
    </row>
    <row r="141" spans="2:9" s="15" customFormat="1">
      <c r="B141" s="3"/>
      <c r="H141" s="60"/>
    </row>
    <row r="142" spans="2:9" s="15" customFormat="1">
      <c r="B142" s="3"/>
      <c r="H142" s="60"/>
    </row>
    <row r="143" spans="2:9" s="15" customFormat="1">
      <c r="B143" s="3"/>
      <c r="H143" s="60"/>
    </row>
    <row r="144" spans="2:9" s="15" customFormat="1">
      <c r="B144" s="3"/>
      <c r="I144" s="60"/>
    </row>
    <row r="145" spans="2:9" s="15" customFormat="1">
      <c r="B145" s="3"/>
      <c r="I145" s="60"/>
    </row>
    <row r="146" spans="2:9" s="15" customFormat="1">
      <c r="B146" s="3"/>
      <c r="I146" s="60"/>
    </row>
    <row r="147" spans="2:9" s="15" customFormat="1">
      <c r="B147" s="3"/>
      <c r="I147" s="60"/>
    </row>
    <row r="148" spans="2:9" s="15" customFormat="1">
      <c r="B148" s="3"/>
      <c r="I148" s="60"/>
    </row>
    <row r="149" spans="2:9" s="15" customFormat="1">
      <c r="B149" s="3"/>
      <c r="I149" s="60"/>
    </row>
    <row r="150" spans="2:9" s="15" customFormat="1">
      <c r="B150" s="3"/>
      <c r="I150" s="60"/>
    </row>
    <row r="151" spans="2:9" s="15" customFormat="1">
      <c r="B151" s="3"/>
      <c r="I151" s="60"/>
    </row>
    <row r="152" spans="2:9" s="15" customFormat="1">
      <c r="B152" s="3"/>
      <c r="I152" s="60"/>
    </row>
    <row r="153" spans="2:9" s="15" customFormat="1">
      <c r="B153" s="3"/>
      <c r="I153" s="60"/>
    </row>
    <row r="154" spans="2:9" s="15" customFormat="1">
      <c r="B154" s="3"/>
      <c r="H154" s="60"/>
      <c r="I154" s="60"/>
    </row>
    <row r="155" spans="2:9" s="15" customFormat="1">
      <c r="B155" s="3"/>
      <c r="H155" s="60"/>
      <c r="I155" s="60"/>
    </row>
    <row r="156" spans="2:9" s="15" customFormat="1">
      <c r="B156" s="3"/>
      <c r="I156" s="60"/>
    </row>
    <row r="157" spans="2:9" s="15" customFormat="1">
      <c r="B157" s="3"/>
      <c r="I157" s="60"/>
    </row>
    <row r="158" spans="2:9" s="15" customFormat="1">
      <c r="B158" s="3"/>
      <c r="I158" s="60"/>
    </row>
    <row r="159" spans="2:9" s="15" customFormat="1">
      <c r="B159" s="3"/>
      <c r="I159" s="60"/>
    </row>
    <row r="160" spans="2:9" s="15" customFormat="1">
      <c r="B160" s="3"/>
      <c r="I160" s="60"/>
    </row>
    <row r="161" spans="2:9" s="15" customFormat="1">
      <c r="B161" s="3"/>
      <c r="H161" s="60"/>
      <c r="I161" s="60"/>
    </row>
    <row r="162" spans="2:9" s="15" customFormat="1">
      <c r="B162" s="3"/>
      <c r="I162" s="60"/>
    </row>
    <row r="163" spans="2:9" s="15" customFormat="1">
      <c r="B163" s="3"/>
      <c r="I163" s="60"/>
    </row>
    <row r="164" spans="2:9" s="15" customFormat="1">
      <c r="B164" s="3"/>
      <c r="I164" s="60"/>
    </row>
    <row r="165" spans="2:9" s="15" customFormat="1">
      <c r="B165" s="3"/>
      <c r="I165" s="60"/>
    </row>
    <row r="166" spans="2:9" s="15" customFormat="1">
      <c r="B166" s="3"/>
      <c r="I166" s="60"/>
    </row>
    <row r="167" spans="2:9" s="15" customFormat="1">
      <c r="B167" s="3"/>
      <c r="I167" s="60"/>
    </row>
    <row r="168" spans="2:9" s="15" customFormat="1">
      <c r="B168" s="3"/>
      <c r="I168" s="60"/>
    </row>
    <row r="169" spans="2:9" s="15" customFormat="1">
      <c r="B169" s="3"/>
      <c r="I169" s="60"/>
    </row>
    <row r="170" spans="2:9" s="15" customFormat="1">
      <c r="B170" s="3"/>
      <c r="I170" s="60"/>
    </row>
    <row r="171" spans="2:9" s="15" customFormat="1">
      <c r="B171" s="3"/>
      <c r="H171" s="60"/>
    </row>
    <row r="172" spans="2:9" s="15" customFormat="1">
      <c r="B172" s="3"/>
      <c r="C172" s="60"/>
      <c r="D172" s="60"/>
      <c r="E172" s="60"/>
      <c r="F172" s="60"/>
      <c r="H172" s="60"/>
      <c r="I172" s="60"/>
    </row>
    <row r="173" spans="2:9" s="15" customFormat="1">
      <c r="B173" s="3"/>
      <c r="C173" s="60"/>
      <c r="D173" s="126"/>
      <c r="E173" s="60"/>
      <c r="F173" s="60"/>
      <c r="H173" s="60"/>
      <c r="I173" s="60"/>
    </row>
    <row r="174" spans="2:9" s="15" customFormat="1">
      <c r="B174" s="3"/>
    </row>
    <row r="175" spans="2:9" s="15" customFormat="1">
      <c r="B175" s="3"/>
    </row>
    <row r="176" spans="2:9" s="15" customFormat="1">
      <c r="B176" s="67"/>
      <c r="C176" s="124"/>
      <c r="D176" s="124"/>
      <c r="H176" s="124"/>
    </row>
    <row r="177" spans="1:9" s="15" customFormat="1">
      <c r="B177" s="67"/>
      <c r="C177" s="124"/>
      <c r="D177" s="124"/>
      <c r="H177" s="124"/>
    </row>
    <row r="178" spans="1:9" s="15" customFormat="1">
      <c r="B178" s="67"/>
      <c r="C178" s="124"/>
      <c r="D178" s="124"/>
      <c r="H178" s="124"/>
    </row>
    <row r="179" spans="1:9" s="15" customFormat="1">
      <c r="B179" s="3"/>
    </row>
    <row r="180" spans="1:9" s="15" customFormat="1">
      <c r="B180" s="3"/>
    </row>
    <row r="181" spans="1:9" s="15" customFormat="1">
      <c r="B181" s="3"/>
    </row>
    <row r="182" spans="1:9" s="15" customFormat="1">
      <c r="A182" s="30"/>
      <c r="B182" s="45"/>
      <c r="C182" s="32"/>
      <c r="D182" s="32"/>
      <c r="E182" s="32"/>
      <c r="F182" s="32"/>
      <c r="H182" s="32"/>
      <c r="I182" s="32"/>
    </row>
    <row r="183" spans="1:9" s="15" customFormat="1">
      <c r="A183" s="118"/>
      <c r="B183" s="127"/>
      <c r="C183" s="107"/>
      <c r="D183" s="107"/>
      <c r="E183" s="107"/>
      <c r="F183" s="107"/>
      <c r="H183" s="128"/>
      <c r="I183" s="30"/>
    </row>
    <row r="184" spans="1:9" s="15" customFormat="1">
      <c r="B184" s="3"/>
      <c r="H184" s="60"/>
    </row>
    <row r="185" spans="1:9" s="15" customFormat="1">
      <c r="B185" s="3"/>
      <c r="H185" s="60"/>
    </row>
    <row r="186" spans="1:9" s="15" customFormat="1">
      <c r="B186" s="3"/>
      <c r="H186" s="60"/>
    </row>
    <row r="187" spans="1:9" s="15" customFormat="1">
      <c r="B187" s="3"/>
      <c r="H187" s="60"/>
    </row>
    <row r="188" spans="1:9" s="15" customFormat="1">
      <c r="B188" s="3"/>
      <c r="H188" s="60"/>
    </row>
    <row r="189" spans="1:9" s="15" customFormat="1">
      <c r="B189" s="3"/>
      <c r="H189" s="60"/>
    </row>
    <row r="190" spans="1:9" s="15" customFormat="1">
      <c r="B190" s="3"/>
      <c r="H190" s="60"/>
    </row>
    <row r="191" spans="1:9" s="15" customFormat="1">
      <c r="B191" s="3"/>
      <c r="H191" s="60"/>
    </row>
    <row r="192" spans="1:9" s="15" customFormat="1">
      <c r="B192" s="3"/>
      <c r="H192" s="60"/>
    </row>
    <row r="193" spans="2:8" s="15" customFormat="1">
      <c r="B193" s="3"/>
      <c r="H193" s="60"/>
    </row>
    <row r="194" spans="2:8" s="15" customFormat="1">
      <c r="B194" s="3"/>
      <c r="H194" s="60"/>
    </row>
    <row r="195" spans="2:8" s="15" customFormat="1">
      <c r="B195" s="3"/>
      <c r="H195" s="60"/>
    </row>
    <row r="196" spans="2:8" s="15" customFormat="1">
      <c r="B196" s="3"/>
      <c r="H196" s="60"/>
    </row>
    <row r="197" spans="2:8" s="15" customFormat="1">
      <c r="B197" s="3"/>
      <c r="H197" s="60"/>
    </row>
    <row r="198" spans="2:8" s="15" customFormat="1">
      <c r="B198" s="3"/>
      <c r="H198" s="60"/>
    </row>
    <row r="199" spans="2:8" s="15" customFormat="1">
      <c r="B199" s="3"/>
      <c r="H199" s="60"/>
    </row>
    <row r="200" spans="2:8" s="15" customFormat="1">
      <c r="B200" s="3"/>
      <c r="H200" s="60"/>
    </row>
    <row r="201" spans="2:8" s="15" customFormat="1">
      <c r="B201" s="3"/>
      <c r="H201" s="60"/>
    </row>
    <row r="202" spans="2:8" s="15" customFormat="1">
      <c r="B202" s="3"/>
      <c r="H202" s="60"/>
    </row>
    <row r="203" spans="2:8" s="15" customFormat="1">
      <c r="B203" s="3"/>
      <c r="H203" s="60"/>
    </row>
    <row r="204" spans="2:8" s="15" customFormat="1">
      <c r="B204" s="3"/>
      <c r="H204" s="60"/>
    </row>
    <row r="205" spans="2:8" s="15" customFormat="1">
      <c r="B205" s="3"/>
      <c r="H205" s="60"/>
    </row>
    <row r="206" spans="2:8" s="15" customFormat="1">
      <c r="B206" s="3"/>
      <c r="H206" s="60"/>
    </row>
    <row r="207" spans="2:8" s="15" customFormat="1">
      <c r="B207" s="3"/>
      <c r="H207" s="60"/>
    </row>
    <row r="208" spans="2:8" s="15" customFormat="1">
      <c r="B208" s="3"/>
      <c r="H208" s="60"/>
    </row>
    <row r="209" spans="2:9" s="15" customFormat="1">
      <c r="B209" s="3"/>
      <c r="H209" s="60"/>
    </row>
    <row r="210" spans="2:9" s="15" customFormat="1">
      <c r="B210" s="3"/>
      <c r="H210" s="60"/>
    </row>
    <row r="211" spans="2:9" s="15" customFormat="1">
      <c r="B211" s="3"/>
      <c r="H211" s="60"/>
    </row>
    <row r="212" spans="2:9" s="15" customFormat="1">
      <c r="B212" s="3"/>
      <c r="I212" s="60"/>
    </row>
    <row r="213" spans="2:9" s="15" customFormat="1">
      <c r="B213" s="3"/>
      <c r="I213" s="60"/>
    </row>
    <row r="214" spans="2:9" s="15" customFormat="1">
      <c r="B214" s="3"/>
      <c r="H214" s="60"/>
      <c r="I214" s="60"/>
    </row>
    <row r="215" spans="2:9" s="15" customFormat="1">
      <c r="B215" s="3"/>
      <c r="H215" s="60"/>
      <c r="I215" s="60"/>
    </row>
    <row r="216" spans="2:9" s="15" customFormat="1">
      <c r="B216" s="3"/>
      <c r="I216" s="60"/>
    </row>
    <row r="217" spans="2:9" s="15" customFormat="1">
      <c r="B217" s="3"/>
      <c r="I217" s="60"/>
    </row>
    <row r="218" spans="2:9" s="15" customFormat="1">
      <c r="B218" s="3"/>
      <c r="I218" s="60"/>
    </row>
    <row r="219" spans="2:9" s="15" customFormat="1">
      <c r="B219" s="3"/>
      <c r="I219" s="60"/>
    </row>
    <row r="220" spans="2:9" s="15" customFormat="1">
      <c r="B220" s="3"/>
      <c r="I220" s="60"/>
    </row>
    <row r="221" spans="2:9" s="15" customFormat="1">
      <c r="B221" s="3"/>
      <c r="H221" s="60"/>
      <c r="I221" s="60"/>
    </row>
    <row r="222" spans="2:9" s="15" customFormat="1">
      <c r="B222" s="3"/>
      <c r="I222" s="60"/>
    </row>
    <row r="223" spans="2:9" s="15" customFormat="1">
      <c r="B223" s="3"/>
      <c r="I223" s="60"/>
    </row>
    <row r="224" spans="2:9" s="15" customFormat="1">
      <c r="B224" s="3"/>
      <c r="I224" s="60"/>
    </row>
    <row r="225" spans="2:9" s="15" customFormat="1">
      <c r="B225" s="3"/>
      <c r="I225" s="60"/>
    </row>
    <row r="226" spans="2:9" s="15" customFormat="1">
      <c r="B226" s="3"/>
      <c r="I226" s="60"/>
    </row>
    <row r="227" spans="2:9" s="15" customFormat="1">
      <c r="B227" s="3"/>
      <c r="I227" s="60"/>
    </row>
    <row r="228" spans="2:9" s="15" customFormat="1">
      <c r="B228" s="3"/>
      <c r="I228" s="60"/>
    </row>
    <row r="229" spans="2:9" s="15" customFormat="1">
      <c r="B229" s="3"/>
      <c r="I229" s="60"/>
    </row>
    <row r="230" spans="2:9" s="15" customFormat="1">
      <c r="B230" s="3"/>
      <c r="I230" s="60"/>
    </row>
    <row r="231" spans="2:9" s="15" customFormat="1">
      <c r="B231" s="3"/>
      <c r="H231" s="60"/>
    </row>
    <row r="232" spans="2:9" s="15" customFormat="1">
      <c r="B232" s="3"/>
      <c r="C232" s="60"/>
      <c r="D232" s="60"/>
      <c r="E232" s="60"/>
      <c r="F232" s="60"/>
      <c r="H232" s="60"/>
      <c r="I232" s="60"/>
    </row>
    <row r="233" spans="2:9" s="15" customFormat="1">
      <c r="B233" s="3"/>
      <c r="C233" s="60"/>
      <c r="D233" s="126"/>
      <c r="E233" s="60"/>
      <c r="F233" s="60"/>
      <c r="H233" s="60"/>
      <c r="I233" s="60"/>
    </row>
    <row r="234" spans="2:9" s="15" customFormat="1">
      <c r="B234" s="3"/>
    </row>
    <row r="235" spans="2:9" s="15" customFormat="1">
      <c r="B235" s="3"/>
    </row>
    <row r="236" spans="2:9" s="15" customFormat="1">
      <c r="B236" s="67"/>
      <c r="C236" s="124"/>
      <c r="D236" s="124"/>
      <c r="H236" s="124"/>
    </row>
    <row r="237" spans="2:9" s="15" customFormat="1">
      <c r="B237" s="67"/>
      <c r="C237" s="124"/>
      <c r="D237" s="124"/>
      <c r="H237" s="124"/>
    </row>
    <row r="238" spans="2:9" s="15" customFormat="1">
      <c r="B238" s="67"/>
      <c r="C238" s="124"/>
      <c r="D238" s="124"/>
      <c r="H238" s="124"/>
    </row>
    <row r="239" spans="2:9" s="15" customFormat="1">
      <c r="B239" s="3"/>
    </row>
    <row r="240" spans="2:9" s="15" customFormat="1">
      <c r="B240" s="3"/>
    </row>
    <row r="241" spans="2:2" s="15" customFormat="1">
      <c r="B241" s="3"/>
    </row>
    <row r="242" spans="2:2" s="15" customFormat="1">
      <c r="B242" s="3"/>
    </row>
    <row r="243" spans="2:2" s="15" customFormat="1">
      <c r="B243" s="3"/>
    </row>
    <row r="244" spans="2:2" s="15" customFormat="1">
      <c r="B244" s="3"/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265"/>
  <sheetViews>
    <sheetView zoomScale="85" zoomScaleNormal="85" workbookViewId="0">
      <selection activeCell="AL79" sqref="AL79"/>
    </sheetView>
  </sheetViews>
  <sheetFormatPr defaultColWidth="11.3984375" defaultRowHeight="15.6"/>
  <cols>
    <col min="1" max="1" width="14.09765625" bestFit="1" customWidth="1"/>
    <col min="3" max="16" width="5.69921875" customWidth="1"/>
    <col min="17" max="17" width="7.69921875" customWidth="1"/>
    <col min="18" max="32" width="5.69921875" customWidth="1"/>
    <col min="33" max="33" width="2.19921875" customWidth="1"/>
    <col min="34" max="36" width="7.8984375" customWidth="1"/>
    <col min="37" max="37" width="2.19921875" customWidth="1"/>
    <col min="38" max="38" width="13.296875" customWidth="1"/>
    <col min="39" max="56" width="5.3984375" customWidth="1"/>
    <col min="57" max="57" width="3.69921875" bestFit="1" customWidth="1"/>
    <col min="58" max="67" width="5.3984375" customWidth="1"/>
    <col min="68" max="68" width="2.19921875" customWidth="1"/>
    <col min="69" max="69" width="13.8984375" style="5" customWidth="1"/>
    <col min="70" max="70" width="15.296875" customWidth="1"/>
    <col min="71" max="71" width="14.19921875" customWidth="1"/>
    <col min="72" max="72" width="15.59765625" bestFit="1" customWidth="1"/>
    <col min="73" max="73" width="19.59765625" bestFit="1" customWidth="1"/>
    <col min="74" max="74" width="2.19921875" customWidth="1"/>
    <col min="75" max="75" width="22.3984375" bestFit="1" customWidth="1"/>
    <col min="76" max="76" width="23.09765625" customWidth="1"/>
    <col min="78" max="78" width="11.3984375" customWidth="1"/>
    <col min="79" max="79" width="2.19921875" customWidth="1"/>
  </cols>
  <sheetData>
    <row r="1" spans="1:79" ht="25.8">
      <c r="A1" s="71" t="s">
        <v>282</v>
      </c>
      <c r="AG1" s="4"/>
      <c r="AH1" s="72" t="s">
        <v>66</v>
      </c>
      <c r="AI1" s="25"/>
      <c r="AJ1" s="25"/>
      <c r="AK1" s="4"/>
      <c r="AL1" s="73" t="s">
        <v>72</v>
      </c>
      <c r="BP1" s="4"/>
      <c r="BQ1" s="73" t="s">
        <v>73</v>
      </c>
      <c r="BV1" s="4"/>
      <c r="BW1" s="73" t="s">
        <v>548</v>
      </c>
      <c r="CA1" s="4"/>
    </row>
    <row r="2" spans="1:79" ht="25.8">
      <c r="A2" s="97" t="s">
        <v>50</v>
      </c>
      <c r="B2" s="97" t="s">
        <v>228</v>
      </c>
      <c r="C2" s="25" t="str">
        <f>CONCATENATE("ABR thresholds for ",A2," sounds ")</f>
        <v xml:space="preserve">ABR thresholds for Click sounds 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4"/>
      <c r="AH2" s="72" t="s">
        <v>67</v>
      </c>
      <c r="AI2" s="25"/>
      <c r="AJ2" s="25"/>
      <c r="AK2" s="4"/>
      <c r="AL2" s="52" t="s">
        <v>50</v>
      </c>
      <c r="AM2" t="s">
        <v>57</v>
      </c>
      <c r="AO2" s="41" t="s">
        <v>61</v>
      </c>
      <c r="AP2" s="42">
        <v>15</v>
      </c>
      <c r="AQ2" s="39" t="s">
        <v>62</v>
      </c>
      <c r="AR2" s="40">
        <v>-15</v>
      </c>
      <c r="BP2" s="4"/>
      <c r="BQ2" s="30" t="s">
        <v>50</v>
      </c>
      <c r="BR2" s="37" t="s">
        <v>54</v>
      </c>
      <c r="BS2" s="69" t="s">
        <v>55</v>
      </c>
      <c r="BT2" s="34" t="s">
        <v>178</v>
      </c>
      <c r="BU2" s="34"/>
      <c r="BV2" s="4"/>
      <c r="CA2" s="4"/>
    </row>
    <row r="3" spans="1:79" ht="31.2">
      <c r="A3" s="24" t="s">
        <v>56</v>
      </c>
      <c r="B3" s="103" t="s">
        <v>281</v>
      </c>
      <c r="C3" s="55">
        <v>3</v>
      </c>
      <c r="D3" s="55">
        <v>4</v>
      </c>
      <c r="E3" s="55">
        <v>5</v>
      </c>
      <c r="F3" s="55">
        <v>6</v>
      </c>
      <c r="G3" s="55">
        <v>7</v>
      </c>
      <c r="H3" s="55">
        <v>8</v>
      </c>
      <c r="I3" s="55">
        <v>9</v>
      </c>
      <c r="J3" s="55">
        <v>10</v>
      </c>
      <c r="K3" s="74">
        <v>11</v>
      </c>
      <c r="L3" s="55">
        <v>12</v>
      </c>
      <c r="M3" s="55">
        <v>13</v>
      </c>
      <c r="N3" s="55">
        <v>14</v>
      </c>
      <c r="O3" s="55">
        <v>15</v>
      </c>
      <c r="P3" s="55">
        <v>16</v>
      </c>
      <c r="Q3" s="55">
        <v>17</v>
      </c>
      <c r="R3" s="55">
        <v>18</v>
      </c>
      <c r="S3" s="55">
        <v>19</v>
      </c>
      <c r="T3" s="55">
        <v>20</v>
      </c>
      <c r="U3" s="55">
        <v>21</v>
      </c>
      <c r="V3" s="56">
        <v>22</v>
      </c>
      <c r="W3" s="56">
        <v>23</v>
      </c>
      <c r="X3" s="56">
        <v>24</v>
      </c>
      <c r="Y3" s="56">
        <v>25</v>
      </c>
      <c r="Z3" s="56">
        <v>26</v>
      </c>
      <c r="AA3" s="56">
        <v>27</v>
      </c>
      <c r="AB3" s="56">
        <v>28</v>
      </c>
      <c r="AC3" s="57">
        <v>29</v>
      </c>
      <c r="AD3" s="57">
        <v>30</v>
      </c>
      <c r="AE3" s="57">
        <v>31</v>
      </c>
      <c r="AF3" s="57">
        <v>32</v>
      </c>
      <c r="AG3" s="4"/>
      <c r="AH3" s="63" t="s">
        <v>64</v>
      </c>
      <c r="AI3" s="63" t="s">
        <v>65</v>
      </c>
      <c r="AJ3" s="64" t="s">
        <v>63</v>
      </c>
      <c r="AK3" s="4"/>
      <c r="AL3" s="26"/>
      <c r="AM3" s="55">
        <v>4</v>
      </c>
      <c r="AN3" s="55">
        <v>5</v>
      </c>
      <c r="AO3" s="55">
        <v>6</v>
      </c>
      <c r="AP3" s="55">
        <v>7</v>
      </c>
      <c r="AQ3" s="55">
        <v>8</v>
      </c>
      <c r="AR3" s="55">
        <v>9</v>
      </c>
      <c r="AS3" s="55">
        <v>10</v>
      </c>
      <c r="AT3" s="74">
        <v>11</v>
      </c>
      <c r="AU3" s="55">
        <v>12</v>
      </c>
      <c r="AV3" s="55">
        <v>13</v>
      </c>
      <c r="AW3" s="55">
        <v>14</v>
      </c>
      <c r="AX3" s="55">
        <v>15</v>
      </c>
      <c r="AY3" s="55">
        <v>16</v>
      </c>
      <c r="AZ3" s="55">
        <v>17</v>
      </c>
      <c r="BA3" s="55">
        <v>18</v>
      </c>
      <c r="BB3" s="55">
        <v>19</v>
      </c>
      <c r="BC3" s="55">
        <v>20</v>
      </c>
      <c r="BD3" s="56">
        <v>21</v>
      </c>
      <c r="BE3" s="56">
        <v>22</v>
      </c>
      <c r="BF3" s="56">
        <v>23</v>
      </c>
      <c r="BG3" s="56">
        <v>24</v>
      </c>
      <c r="BH3" s="56">
        <v>25</v>
      </c>
      <c r="BI3" s="56">
        <v>26</v>
      </c>
      <c r="BJ3" s="56">
        <v>27</v>
      </c>
      <c r="BK3" s="56">
        <v>28</v>
      </c>
      <c r="BL3" s="56">
        <v>29</v>
      </c>
      <c r="BM3" s="56">
        <v>30</v>
      </c>
      <c r="BN3" s="56">
        <v>31</v>
      </c>
      <c r="BO3" s="56">
        <v>32</v>
      </c>
      <c r="BP3" s="4"/>
      <c r="BQ3" s="6" t="s">
        <v>56</v>
      </c>
      <c r="BR3" s="70" t="s">
        <v>174</v>
      </c>
      <c r="BS3" s="70" t="s">
        <v>172</v>
      </c>
      <c r="BT3" s="70"/>
      <c r="BU3" s="22" t="s">
        <v>424</v>
      </c>
      <c r="BV3" s="4"/>
      <c r="BW3" s="1"/>
      <c r="BX3" s="156" t="s">
        <v>429</v>
      </c>
      <c r="CA3" s="4"/>
    </row>
    <row r="4" spans="1:79">
      <c r="A4" s="5" t="s">
        <v>0</v>
      </c>
      <c r="B4" s="5" t="s">
        <v>1</v>
      </c>
      <c r="C4" s="5">
        <v>35</v>
      </c>
      <c r="D4" s="5">
        <v>40</v>
      </c>
      <c r="E4" s="5">
        <v>50</v>
      </c>
      <c r="F4" s="5"/>
      <c r="G4" s="5">
        <v>65</v>
      </c>
      <c r="H4" s="5">
        <v>70</v>
      </c>
      <c r="I4" s="5">
        <v>75</v>
      </c>
      <c r="J4" s="5">
        <v>80</v>
      </c>
      <c r="K4" s="79">
        <v>80</v>
      </c>
      <c r="L4" s="5">
        <v>80</v>
      </c>
      <c r="M4" s="5">
        <v>90</v>
      </c>
      <c r="N4">
        <v>85</v>
      </c>
      <c r="O4">
        <v>80</v>
      </c>
      <c r="P4">
        <v>80</v>
      </c>
      <c r="Q4">
        <v>100</v>
      </c>
      <c r="R4">
        <v>100</v>
      </c>
      <c r="S4">
        <v>100</v>
      </c>
      <c r="Y4">
        <v>75</v>
      </c>
      <c r="Z4">
        <v>100</v>
      </c>
      <c r="AG4" s="4"/>
      <c r="AH4" s="2">
        <f t="shared" ref="AH4:AH21" si="0">AVERAGE(C4:E4)</f>
        <v>41.666666666666664</v>
      </c>
      <c r="AI4" s="2">
        <f t="shared" ref="AI4:AI21" si="1">AVERAGE(I4:K4)</f>
        <v>78.333333333333329</v>
      </c>
      <c r="AJ4" s="2">
        <f>AVERAGE(P4:U4)</f>
        <v>95</v>
      </c>
      <c r="AK4" s="4"/>
      <c r="AL4" s="5"/>
      <c r="AM4" s="8">
        <f t="shared" ref="AM4:AM14" si="2">D4-C4</f>
        <v>5</v>
      </c>
      <c r="AN4" s="8">
        <f t="shared" ref="AN4:AN14" si="3">E4-D4</f>
        <v>10</v>
      </c>
      <c r="AO4" s="8"/>
      <c r="AP4" s="8">
        <f>G4-E4</f>
        <v>15</v>
      </c>
      <c r="AQ4" s="8">
        <f t="shared" ref="AQ4:BB5" si="4">H4-G4</f>
        <v>5</v>
      </c>
      <c r="AR4" s="8">
        <f t="shared" si="4"/>
        <v>5</v>
      </c>
      <c r="AS4" s="8">
        <f t="shared" si="4"/>
        <v>5</v>
      </c>
      <c r="AT4" s="75">
        <f t="shared" si="4"/>
        <v>0</v>
      </c>
      <c r="AU4" s="8">
        <f t="shared" si="4"/>
        <v>0</v>
      </c>
      <c r="AV4" s="8">
        <f t="shared" si="4"/>
        <v>10</v>
      </c>
      <c r="AW4" s="8">
        <f t="shared" si="4"/>
        <v>-5</v>
      </c>
      <c r="AX4" s="8">
        <f t="shared" si="4"/>
        <v>-5</v>
      </c>
      <c r="AY4" s="8">
        <f t="shared" si="4"/>
        <v>0</v>
      </c>
      <c r="AZ4" s="8">
        <f t="shared" si="4"/>
        <v>20</v>
      </c>
      <c r="BA4" s="8">
        <f t="shared" si="4"/>
        <v>0</v>
      </c>
      <c r="BB4" s="8">
        <f t="shared" si="4"/>
        <v>0</v>
      </c>
      <c r="BC4" s="8"/>
      <c r="BD4" s="8"/>
      <c r="BE4" s="8"/>
      <c r="BF4" s="8"/>
      <c r="BG4" s="8"/>
      <c r="BH4" s="8">
        <f>Y4-S4</f>
        <v>-25</v>
      </c>
      <c r="BI4" s="8">
        <f>Z4-Y4</f>
        <v>25</v>
      </c>
      <c r="BJ4" s="8"/>
      <c r="BK4" s="8"/>
      <c r="BL4" s="8"/>
      <c r="BM4" s="8"/>
      <c r="BN4" s="8"/>
      <c r="BO4" s="8"/>
      <c r="BP4" s="4"/>
      <c r="BQ4" s="16" t="str">
        <f t="shared" ref="BQ4:BQ21" si="5">A4</f>
        <v>U150713-1#5</v>
      </c>
      <c r="BR4" s="8">
        <f>COUNTIF(AM4:AT4,$BR$3)</f>
        <v>0</v>
      </c>
      <c r="BS4">
        <f>COUNTIF(AM4:AT4,$BS$3)</f>
        <v>0</v>
      </c>
      <c r="BT4">
        <f>BR4+BS4</f>
        <v>0</v>
      </c>
      <c r="BU4">
        <f t="shared" ref="BU4:BU22" si="6">COUNT(AM4:AT4)</f>
        <v>7</v>
      </c>
      <c r="BV4" s="4"/>
      <c r="BW4" s="10" t="s">
        <v>428</v>
      </c>
      <c r="BX4" s="38">
        <f>AVERAGE(BU23,BU54,BU85,BU116)/AVERAGE(BT23,BT54,BT85,BT116)</f>
        <v>5.416666666666667</v>
      </c>
      <c r="CA4" s="4"/>
    </row>
    <row r="5" spans="1:79">
      <c r="A5" s="5" t="s">
        <v>30</v>
      </c>
      <c r="B5" s="5" t="s">
        <v>1</v>
      </c>
      <c r="C5" s="5">
        <v>20</v>
      </c>
      <c r="D5" s="5">
        <v>20</v>
      </c>
      <c r="E5" s="5">
        <v>25</v>
      </c>
      <c r="F5" s="5">
        <v>25</v>
      </c>
      <c r="G5" s="5">
        <v>20</v>
      </c>
      <c r="H5" s="5">
        <v>15</v>
      </c>
      <c r="I5" s="5">
        <v>10</v>
      </c>
      <c r="J5" s="5">
        <v>15</v>
      </c>
      <c r="K5" s="79">
        <v>10</v>
      </c>
      <c r="L5" s="5">
        <v>15</v>
      </c>
      <c r="M5" s="5">
        <v>20</v>
      </c>
      <c r="N5">
        <v>20</v>
      </c>
      <c r="O5">
        <v>20</v>
      </c>
      <c r="P5">
        <v>25</v>
      </c>
      <c r="Q5">
        <v>25</v>
      </c>
      <c r="R5">
        <v>25</v>
      </c>
      <c r="S5">
        <v>25</v>
      </c>
      <c r="Y5">
        <v>40</v>
      </c>
      <c r="Z5">
        <v>30</v>
      </c>
      <c r="AA5">
        <v>80</v>
      </c>
      <c r="AG5" s="4"/>
      <c r="AH5" s="2">
        <f t="shared" si="0"/>
        <v>21.666666666666668</v>
      </c>
      <c r="AI5" s="59">
        <f t="shared" si="1"/>
        <v>11.666666666666666</v>
      </c>
      <c r="AJ5" s="2">
        <f>AVERAGE(P5:U5)</f>
        <v>25</v>
      </c>
      <c r="AK5" s="4"/>
      <c r="AM5" s="8">
        <f t="shared" si="2"/>
        <v>0</v>
      </c>
      <c r="AN5" s="8">
        <f t="shared" si="3"/>
        <v>5</v>
      </c>
      <c r="AO5" s="8">
        <f t="shared" ref="AO5:AP12" si="7">F5-E5</f>
        <v>0</v>
      </c>
      <c r="AP5" s="8">
        <f t="shared" si="7"/>
        <v>-5</v>
      </c>
      <c r="AQ5" s="8">
        <f t="shared" si="4"/>
        <v>-5</v>
      </c>
      <c r="AR5" s="8">
        <f t="shared" si="4"/>
        <v>-5</v>
      </c>
      <c r="AS5" s="8">
        <f t="shared" si="4"/>
        <v>5</v>
      </c>
      <c r="AT5" s="75">
        <f t="shared" si="4"/>
        <v>-5</v>
      </c>
      <c r="AU5" s="8">
        <f t="shared" si="4"/>
        <v>5</v>
      </c>
      <c r="AV5" s="8">
        <f t="shared" si="4"/>
        <v>5</v>
      </c>
      <c r="AW5" s="8">
        <f t="shared" si="4"/>
        <v>0</v>
      </c>
      <c r="AX5" s="8">
        <f t="shared" si="4"/>
        <v>0</v>
      </c>
      <c r="AY5" s="8">
        <f t="shared" si="4"/>
        <v>5</v>
      </c>
      <c r="AZ5" s="8">
        <f t="shared" si="4"/>
        <v>0</v>
      </c>
      <c r="BA5" s="8">
        <f t="shared" si="4"/>
        <v>0</v>
      </c>
      <c r="BB5" s="8">
        <f t="shared" si="4"/>
        <v>0</v>
      </c>
      <c r="BC5" s="8"/>
      <c r="BD5" s="8"/>
      <c r="BE5" s="8"/>
      <c r="BF5" s="8"/>
      <c r="BG5" s="8"/>
      <c r="BH5" s="8">
        <f>Y5-S5</f>
        <v>15</v>
      </c>
      <c r="BI5" s="8">
        <f>Z5-Y5</f>
        <v>-10</v>
      </c>
      <c r="BJ5" s="8">
        <f>AA5-Z5</f>
        <v>50</v>
      </c>
      <c r="BK5" s="8"/>
      <c r="BL5" s="8"/>
      <c r="BM5" s="8"/>
      <c r="BN5" s="8"/>
      <c r="BO5" s="8"/>
      <c r="BP5" s="4"/>
      <c r="BQ5" s="15" t="str">
        <f t="shared" si="5"/>
        <v>U150713-2#5</v>
      </c>
      <c r="BR5" s="8">
        <f t="shared" ref="BR5:BR20" si="8">COUNTIF(AM5:AT5,$BR$3)</f>
        <v>0</v>
      </c>
      <c r="BS5" s="8">
        <f t="shared" ref="BS5:BS20" si="9">COUNTIF(AM5:AT5,$BS$3)</f>
        <v>0</v>
      </c>
      <c r="BT5">
        <f t="shared" ref="BT5:BT21" si="10">BR5+BS5</f>
        <v>0</v>
      </c>
      <c r="BU5">
        <f t="shared" si="6"/>
        <v>8</v>
      </c>
      <c r="BV5" s="4"/>
      <c r="BW5" s="10" t="s">
        <v>426</v>
      </c>
      <c r="BX5" s="38">
        <f>AVERAGE(BU23,BU54,BU85,BU116)/AVERAGE(BR23,BR54,BR85,BR116)</f>
        <v>8.2539682539682548</v>
      </c>
      <c r="CA5" s="4"/>
    </row>
    <row r="6" spans="1:79">
      <c r="A6" s="5" t="s">
        <v>31</v>
      </c>
      <c r="B6" s="5" t="s">
        <v>1</v>
      </c>
      <c r="C6" s="5">
        <v>20</v>
      </c>
      <c r="D6" s="5">
        <v>20</v>
      </c>
      <c r="E6" s="5">
        <v>20</v>
      </c>
      <c r="F6" s="5">
        <v>20</v>
      </c>
      <c r="G6" s="5">
        <v>15</v>
      </c>
      <c r="H6" s="5">
        <v>15</v>
      </c>
      <c r="I6" s="5">
        <v>100</v>
      </c>
      <c r="J6" s="5">
        <v>100</v>
      </c>
      <c r="K6" s="79">
        <v>100</v>
      </c>
      <c r="L6" s="5"/>
      <c r="M6" s="5"/>
      <c r="AG6" s="4"/>
      <c r="AH6" s="2">
        <f t="shared" si="0"/>
        <v>20</v>
      </c>
      <c r="AI6" s="59">
        <f t="shared" si="1"/>
        <v>100</v>
      </c>
      <c r="AJ6" s="2"/>
      <c r="AK6" s="4"/>
      <c r="AM6" s="8">
        <f t="shared" si="2"/>
        <v>0</v>
      </c>
      <c r="AN6" s="8">
        <f t="shared" si="3"/>
        <v>0</v>
      </c>
      <c r="AO6" s="8">
        <f t="shared" si="7"/>
        <v>0</v>
      </c>
      <c r="AP6" s="8">
        <f t="shared" si="7"/>
        <v>-5</v>
      </c>
      <c r="AQ6" s="8">
        <f t="shared" ref="AQ6:AT12" si="11">H6-G6</f>
        <v>0</v>
      </c>
      <c r="AR6" s="8">
        <f t="shared" si="11"/>
        <v>85</v>
      </c>
      <c r="AS6" s="8">
        <f t="shared" si="11"/>
        <v>0</v>
      </c>
      <c r="AT6" s="75">
        <f t="shared" si="11"/>
        <v>0</v>
      </c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4"/>
      <c r="BQ6" s="15" t="str">
        <f t="shared" si="5"/>
        <v>U150713-2#6</v>
      </c>
      <c r="BR6" s="8">
        <f t="shared" si="8"/>
        <v>1</v>
      </c>
      <c r="BS6" s="8">
        <f t="shared" si="9"/>
        <v>0</v>
      </c>
      <c r="BT6">
        <f t="shared" si="10"/>
        <v>1</v>
      </c>
      <c r="BU6">
        <f t="shared" si="6"/>
        <v>8</v>
      </c>
      <c r="BV6" s="4"/>
      <c r="BW6" s="153" t="s">
        <v>427</v>
      </c>
      <c r="BX6" s="38">
        <f>AVERAGE(BU23,BU54,BU85,BU116)/AVERAGE(BS23,BS54,BS85,BS116)</f>
        <v>15.757575757575758</v>
      </c>
      <c r="CA6" s="4"/>
    </row>
    <row r="7" spans="1:79">
      <c r="A7" s="5" t="s">
        <v>32</v>
      </c>
      <c r="B7" s="5" t="s">
        <v>1</v>
      </c>
      <c r="C7" s="5">
        <v>15</v>
      </c>
      <c r="D7" s="5">
        <v>15</v>
      </c>
      <c r="E7" s="5">
        <v>20</v>
      </c>
      <c r="F7" s="5">
        <v>35</v>
      </c>
      <c r="G7" s="5">
        <v>15</v>
      </c>
      <c r="H7" s="5">
        <v>25</v>
      </c>
      <c r="I7" s="5">
        <v>65</v>
      </c>
      <c r="J7" s="5">
        <v>70</v>
      </c>
      <c r="K7" s="79">
        <v>85</v>
      </c>
      <c r="L7" s="5">
        <v>85</v>
      </c>
      <c r="M7" s="5">
        <v>100</v>
      </c>
      <c r="AG7" s="4"/>
      <c r="AH7" s="2">
        <f t="shared" si="0"/>
        <v>16.666666666666668</v>
      </c>
      <c r="AI7" s="59">
        <f t="shared" si="1"/>
        <v>73.333333333333329</v>
      </c>
      <c r="AJ7" s="2"/>
      <c r="AK7" s="4"/>
      <c r="AM7" s="8">
        <f t="shared" si="2"/>
        <v>0</v>
      </c>
      <c r="AN7" s="8">
        <f t="shared" si="3"/>
        <v>5</v>
      </c>
      <c r="AO7" s="8">
        <f t="shared" si="7"/>
        <v>15</v>
      </c>
      <c r="AP7" s="8">
        <f t="shared" si="7"/>
        <v>-20</v>
      </c>
      <c r="AQ7" s="8">
        <f t="shared" si="11"/>
        <v>10</v>
      </c>
      <c r="AR7" s="8">
        <f t="shared" si="11"/>
        <v>40</v>
      </c>
      <c r="AS7" s="8">
        <f t="shared" si="11"/>
        <v>5</v>
      </c>
      <c r="AT7" s="75">
        <f t="shared" si="11"/>
        <v>15</v>
      </c>
      <c r="AU7" s="8">
        <f>L7-K7</f>
        <v>0</v>
      </c>
      <c r="AV7" s="8">
        <f>M7-L7</f>
        <v>15</v>
      </c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4"/>
      <c r="BQ7" s="15" t="str">
        <f t="shared" si="5"/>
        <v>U150713-2#7</v>
      </c>
      <c r="BR7" s="8">
        <f t="shared" si="8"/>
        <v>1</v>
      </c>
      <c r="BS7" s="8">
        <f t="shared" si="9"/>
        <v>1</v>
      </c>
      <c r="BT7">
        <f t="shared" si="10"/>
        <v>2</v>
      </c>
      <c r="BU7">
        <f t="shared" si="6"/>
        <v>8</v>
      </c>
      <c r="BV7" s="4"/>
      <c r="CA7" s="4"/>
    </row>
    <row r="8" spans="1:79">
      <c r="A8" s="5" t="s">
        <v>33</v>
      </c>
      <c r="B8" s="5" t="s">
        <v>1</v>
      </c>
      <c r="C8" s="5">
        <v>20</v>
      </c>
      <c r="D8" s="5">
        <v>20</v>
      </c>
      <c r="E8" s="5">
        <v>15</v>
      </c>
      <c r="F8" s="5">
        <v>15</v>
      </c>
      <c r="G8" s="5">
        <v>55</v>
      </c>
      <c r="H8" s="5">
        <v>45</v>
      </c>
      <c r="I8" s="5">
        <v>35</v>
      </c>
      <c r="J8" s="5">
        <v>40</v>
      </c>
      <c r="K8" s="79">
        <v>40</v>
      </c>
      <c r="L8" s="5">
        <v>25</v>
      </c>
      <c r="M8" s="5">
        <v>25</v>
      </c>
      <c r="N8">
        <v>25</v>
      </c>
      <c r="O8">
        <v>35</v>
      </c>
      <c r="P8">
        <v>35</v>
      </c>
      <c r="V8">
        <v>30</v>
      </c>
      <c r="W8">
        <v>30</v>
      </c>
      <c r="X8">
        <v>60</v>
      </c>
      <c r="AG8" s="4"/>
      <c r="AH8" s="2">
        <f t="shared" si="0"/>
        <v>18.333333333333332</v>
      </c>
      <c r="AI8" s="59">
        <f t="shared" si="1"/>
        <v>38.333333333333336</v>
      </c>
      <c r="AJ8" s="2">
        <f>AVERAGE(P8:U8)</f>
        <v>35</v>
      </c>
      <c r="AK8" s="4"/>
      <c r="AM8" s="8">
        <f t="shared" si="2"/>
        <v>0</v>
      </c>
      <c r="AN8" s="8">
        <f t="shared" si="3"/>
        <v>-5</v>
      </c>
      <c r="AO8" s="8">
        <f t="shared" si="7"/>
        <v>0</v>
      </c>
      <c r="AP8" s="8">
        <f t="shared" si="7"/>
        <v>40</v>
      </c>
      <c r="AQ8" s="8">
        <f t="shared" si="11"/>
        <v>-10</v>
      </c>
      <c r="AR8" s="8">
        <f t="shared" si="11"/>
        <v>-10</v>
      </c>
      <c r="AS8" s="8">
        <f t="shared" si="11"/>
        <v>5</v>
      </c>
      <c r="AT8" s="75">
        <f t="shared" si="11"/>
        <v>0</v>
      </c>
      <c r="AU8" s="8">
        <f>L8-K8</f>
        <v>-15</v>
      </c>
      <c r="AV8" s="8">
        <f>M8-L8</f>
        <v>0</v>
      </c>
      <c r="AW8" s="8">
        <f>N8-M8</f>
        <v>0</v>
      </c>
      <c r="AX8" s="8">
        <f>O8-N8</f>
        <v>10</v>
      </c>
      <c r="AY8" s="8">
        <f>P8-O8</f>
        <v>0</v>
      </c>
      <c r="AZ8" s="8"/>
      <c r="BA8" s="8"/>
      <c r="BB8" s="8"/>
      <c r="BC8" s="8"/>
      <c r="BD8" s="8"/>
      <c r="BE8" s="8">
        <f>V8-P8</f>
        <v>-5</v>
      </c>
      <c r="BF8" s="8">
        <f>W8-V8</f>
        <v>0</v>
      </c>
      <c r="BG8" s="8">
        <f>X8-W8</f>
        <v>30</v>
      </c>
      <c r="BH8" s="8"/>
      <c r="BI8" s="8"/>
      <c r="BJ8" s="8"/>
      <c r="BK8" s="8"/>
      <c r="BL8" s="8"/>
      <c r="BM8" s="8"/>
      <c r="BN8" s="8"/>
      <c r="BO8" s="8"/>
      <c r="BP8" s="4"/>
      <c r="BQ8" s="15" t="str">
        <f t="shared" si="5"/>
        <v>U150803#2</v>
      </c>
      <c r="BR8" s="8">
        <f t="shared" si="8"/>
        <v>1</v>
      </c>
      <c r="BS8" s="8">
        <f t="shared" si="9"/>
        <v>0</v>
      </c>
      <c r="BT8">
        <f t="shared" si="10"/>
        <v>1</v>
      </c>
      <c r="BU8">
        <f t="shared" si="6"/>
        <v>8</v>
      </c>
      <c r="BV8" s="4"/>
      <c r="CA8" s="4"/>
    </row>
    <row r="9" spans="1:79">
      <c r="A9" s="5" t="s">
        <v>34</v>
      </c>
      <c r="B9" s="5" t="s">
        <v>1</v>
      </c>
      <c r="C9" s="5">
        <v>60</v>
      </c>
      <c r="D9" s="5">
        <v>75</v>
      </c>
      <c r="E9" s="5">
        <v>75</v>
      </c>
      <c r="F9" s="5">
        <v>70</v>
      </c>
      <c r="G9" s="5">
        <v>80</v>
      </c>
      <c r="H9" s="5">
        <v>100</v>
      </c>
      <c r="I9" s="5">
        <v>70</v>
      </c>
      <c r="J9" s="5">
        <v>85</v>
      </c>
      <c r="K9" s="79">
        <v>80</v>
      </c>
      <c r="L9" s="5"/>
      <c r="M9" s="5"/>
      <c r="R9">
        <v>65</v>
      </c>
      <c r="T9">
        <v>100</v>
      </c>
      <c r="U9">
        <v>85</v>
      </c>
      <c r="V9">
        <v>75</v>
      </c>
      <c r="W9">
        <v>80</v>
      </c>
      <c r="Y9">
        <v>90</v>
      </c>
      <c r="Z9">
        <v>75</v>
      </c>
      <c r="AA9">
        <v>85</v>
      </c>
      <c r="AG9" s="4"/>
      <c r="AH9" s="2">
        <f t="shared" si="0"/>
        <v>70</v>
      </c>
      <c r="AI9" s="59">
        <f t="shared" si="1"/>
        <v>78.333333333333329</v>
      </c>
      <c r="AJ9" s="2">
        <f>AVERAGE(P9:U9)</f>
        <v>83.333333333333329</v>
      </c>
      <c r="AK9" s="4"/>
      <c r="AM9" s="8">
        <f t="shared" si="2"/>
        <v>15</v>
      </c>
      <c r="AN9" s="8">
        <f t="shared" si="3"/>
        <v>0</v>
      </c>
      <c r="AO9" s="8">
        <f t="shared" si="7"/>
        <v>-5</v>
      </c>
      <c r="AP9" s="8">
        <f t="shared" si="7"/>
        <v>10</v>
      </c>
      <c r="AQ9" s="8">
        <f t="shared" si="11"/>
        <v>20</v>
      </c>
      <c r="AR9" s="8">
        <f t="shared" si="11"/>
        <v>-30</v>
      </c>
      <c r="AS9" s="8">
        <f t="shared" si="11"/>
        <v>15</v>
      </c>
      <c r="AT9" s="75">
        <f t="shared" si="11"/>
        <v>-5</v>
      </c>
      <c r="AU9" s="8"/>
      <c r="AV9" s="8"/>
      <c r="AW9" s="8"/>
      <c r="AX9" s="8"/>
      <c r="AY9" s="8"/>
      <c r="AZ9" s="8"/>
      <c r="BA9" s="8">
        <f>R9-K9</f>
        <v>-15</v>
      </c>
      <c r="BB9" s="8"/>
      <c r="BC9" s="8">
        <f>T9-R9</f>
        <v>35</v>
      </c>
      <c r="BD9" s="8">
        <f t="shared" ref="BD9:BF10" si="12">U9-T9</f>
        <v>-15</v>
      </c>
      <c r="BE9" s="8">
        <f t="shared" si="12"/>
        <v>-10</v>
      </c>
      <c r="BF9" s="8">
        <f t="shared" si="12"/>
        <v>5</v>
      </c>
      <c r="BG9" s="8"/>
      <c r="BH9" s="8">
        <f>Y9-W9</f>
        <v>10</v>
      </c>
      <c r="BI9" s="8">
        <f>Z9-Y9</f>
        <v>-15</v>
      </c>
      <c r="BJ9" s="8">
        <f>AA9-Z9</f>
        <v>10</v>
      </c>
      <c r="BK9" s="8"/>
      <c r="BL9" s="8"/>
      <c r="BM9" s="8"/>
      <c r="BN9" s="8"/>
      <c r="BO9" s="8"/>
      <c r="BP9" s="4"/>
      <c r="BQ9" s="15" t="str">
        <f t="shared" si="5"/>
        <v>U150902-1#2</v>
      </c>
      <c r="BR9" s="8">
        <f t="shared" si="8"/>
        <v>1</v>
      </c>
      <c r="BS9" s="8">
        <f t="shared" si="9"/>
        <v>1</v>
      </c>
      <c r="BT9">
        <f t="shared" si="10"/>
        <v>2</v>
      </c>
      <c r="BU9">
        <f t="shared" si="6"/>
        <v>8</v>
      </c>
      <c r="BV9" s="4"/>
      <c r="CA9" s="4"/>
    </row>
    <row r="10" spans="1:79">
      <c r="A10" s="5" t="s">
        <v>35</v>
      </c>
      <c r="B10" s="5" t="s">
        <v>1</v>
      </c>
      <c r="C10" s="5">
        <v>55</v>
      </c>
      <c r="D10" s="5">
        <v>65</v>
      </c>
      <c r="E10" s="5">
        <v>60</v>
      </c>
      <c r="F10" s="5">
        <v>60</v>
      </c>
      <c r="G10" s="5">
        <v>70</v>
      </c>
      <c r="H10" s="5">
        <v>55</v>
      </c>
      <c r="I10" s="5">
        <v>55</v>
      </c>
      <c r="J10" s="5">
        <v>55</v>
      </c>
      <c r="K10" s="79">
        <v>55</v>
      </c>
      <c r="L10" s="5"/>
      <c r="M10" s="5"/>
      <c r="S10">
        <v>55</v>
      </c>
      <c r="T10">
        <v>65</v>
      </c>
      <c r="U10">
        <v>65</v>
      </c>
      <c r="V10">
        <v>55</v>
      </c>
      <c r="W10">
        <v>65</v>
      </c>
      <c r="Y10">
        <v>60</v>
      </c>
      <c r="Z10">
        <v>60</v>
      </c>
      <c r="AA10">
        <v>60</v>
      </c>
      <c r="AB10">
        <v>70</v>
      </c>
      <c r="AC10">
        <v>65</v>
      </c>
      <c r="AD10">
        <v>65</v>
      </c>
      <c r="AE10">
        <v>55</v>
      </c>
      <c r="AF10">
        <v>55</v>
      </c>
      <c r="AG10" s="4"/>
      <c r="AH10" s="2">
        <f t="shared" si="0"/>
        <v>60</v>
      </c>
      <c r="AI10" s="59">
        <f t="shared" si="1"/>
        <v>55</v>
      </c>
      <c r="AJ10" s="2">
        <f>AVERAGE(P10:U10)</f>
        <v>61.666666666666664</v>
      </c>
      <c r="AK10" s="4"/>
      <c r="AM10" s="8">
        <f t="shared" si="2"/>
        <v>10</v>
      </c>
      <c r="AN10" s="8">
        <f t="shared" si="3"/>
        <v>-5</v>
      </c>
      <c r="AO10" s="8">
        <f t="shared" si="7"/>
        <v>0</v>
      </c>
      <c r="AP10" s="8">
        <f t="shared" si="7"/>
        <v>10</v>
      </c>
      <c r="AQ10" s="8">
        <f t="shared" si="11"/>
        <v>-15</v>
      </c>
      <c r="AR10" s="8">
        <f t="shared" si="11"/>
        <v>0</v>
      </c>
      <c r="AS10" s="8">
        <f t="shared" si="11"/>
        <v>0</v>
      </c>
      <c r="AT10" s="75">
        <f t="shared" si="11"/>
        <v>0</v>
      </c>
      <c r="AU10" s="8"/>
      <c r="AV10" s="8"/>
      <c r="AW10" s="8"/>
      <c r="AX10" s="8"/>
      <c r="AY10" s="8"/>
      <c r="AZ10" s="8"/>
      <c r="BA10" s="8"/>
      <c r="BB10" s="8">
        <f>S10-K10</f>
        <v>0</v>
      </c>
      <c r="BC10" s="8">
        <f>T10-S10</f>
        <v>10</v>
      </c>
      <c r="BD10" s="8">
        <f t="shared" si="12"/>
        <v>0</v>
      </c>
      <c r="BE10" s="8">
        <f t="shared" si="12"/>
        <v>-10</v>
      </c>
      <c r="BF10" s="8">
        <f t="shared" si="12"/>
        <v>10</v>
      </c>
      <c r="BG10" s="8"/>
      <c r="BH10" s="8">
        <f>Y10-W10</f>
        <v>-5</v>
      </c>
      <c r="BI10" s="8">
        <f>Z10-Y10</f>
        <v>0</v>
      </c>
      <c r="BJ10" s="8">
        <f>AA10-Z10</f>
        <v>0</v>
      </c>
      <c r="BK10" s="8">
        <f>AB10-AA10</f>
        <v>10</v>
      </c>
      <c r="BL10" s="8">
        <f>AC10-AB10</f>
        <v>-5</v>
      </c>
      <c r="BM10" s="8">
        <f>AD10-AC10</f>
        <v>0</v>
      </c>
      <c r="BN10" s="8">
        <f>AE10-AD10</f>
        <v>-10</v>
      </c>
      <c r="BO10" s="8">
        <f>AF10-AE10</f>
        <v>0</v>
      </c>
      <c r="BP10" s="4"/>
      <c r="BQ10" s="15" t="str">
        <f t="shared" si="5"/>
        <v>U150902-1#3</v>
      </c>
      <c r="BR10" s="8">
        <f t="shared" si="8"/>
        <v>0</v>
      </c>
      <c r="BS10" s="8">
        <f t="shared" si="9"/>
        <v>0</v>
      </c>
      <c r="BT10">
        <f t="shared" si="10"/>
        <v>0</v>
      </c>
      <c r="BU10">
        <f t="shared" si="6"/>
        <v>8</v>
      </c>
      <c r="BV10" s="4"/>
      <c r="CA10" s="4"/>
    </row>
    <row r="11" spans="1:79">
      <c r="A11" s="5" t="s">
        <v>36</v>
      </c>
      <c r="B11" s="5" t="s">
        <v>1</v>
      </c>
      <c r="C11" s="5">
        <v>25</v>
      </c>
      <c r="D11" s="5">
        <v>15</v>
      </c>
      <c r="E11" s="5">
        <v>15</v>
      </c>
      <c r="F11" s="5">
        <v>15</v>
      </c>
      <c r="G11" s="5">
        <v>15</v>
      </c>
      <c r="H11" s="5">
        <v>15</v>
      </c>
      <c r="I11" s="5">
        <v>20</v>
      </c>
      <c r="J11" s="5">
        <v>20</v>
      </c>
      <c r="K11" s="79">
        <v>20</v>
      </c>
      <c r="L11" s="5"/>
      <c r="M11" s="5"/>
      <c r="AG11" s="4"/>
      <c r="AH11" s="59">
        <f t="shared" si="0"/>
        <v>18.333333333333332</v>
      </c>
      <c r="AI11" s="59">
        <f t="shared" si="1"/>
        <v>20</v>
      </c>
      <c r="AJ11" s="2"/>
      <c r="AK11" s="4"/>
      <c r="AM11" s="8">
        <f t="shared" si="2"/>
        <v>-10</v>
      </c>
      <c r="AN11" s="8">
        <f t="shared" si="3"/>
        <v>0</v>
      </c>
      <c r="AO11" s="8">
        <f t="shared" si="7"/>
        <v>0</v>
      </c>
      <c r="AP11" s="8">
        <f t="shared" si="7"/>
        <v>0</v>
      </c>
      <c r="AQ11" s="8">
        <f t="shared" si="11"/>
        <v>0</v>
      </c>
      <c r="AR11" s="8">
        <f t="shared" si="11"/>
        <v>5</v>
      </c>
      <c r="AS11" s="8">
        <f t="shared" si="11"/>
        <v>0</v>
      </c>
      <c r="AT11" s="75">
        <f t="shared" si="11"/>
        <v>0</v>
      </c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4"/>
      <c r="BQ11" s="15" t="str">
        <f t="shared" si="5"/>
        <v>U150902-1#6</v>
      </c>
      <c r="BR11" s="8">
        <f t="shared" si="8"/>
        <v>0</v>
      </c>
      <c r="BS11" s="8">
        <f t="shared" si="9"/>
        <v>0</v>
      </c>
      <c r="BT11">
        <f t="shared" si="10"/>
        <v>0</v>
      </c>
      <c r="BU11">
        <f t="shared" si="6"/>
        <v>8</v>
      </c>
      <c r="BV11" s="4"/>
      <c r="CA11" s="4"/>
    </row>
    <row r="12" spans="1:79">
      <c r="A12" s="5" t="s">
        <v>37</v>
      </c>
      <c r="B12" s="5" t="s">
        <v>1</v>
      </c>
      <c r="C12" s="5">
        <v>25</v>
      </c>
      <c r="D12" s="5">
        <v>40</v>
      </c>
      <c r="E12" s="5">
        <v>45</v>
      </c>
      <c r="F12" s="5">
        <v>40</v>
      </c>
      <c r="G12" s="5">
        <v>70</v>
      </c>
      <c r="H12" s="5">
        <v>60</v>
      </c>
      <c r="I12" s="5">
        <v>70</v>
      </c>
      <c r="J12" s="5">
        <v>65</v>
      </c>
      <c r="K12" s="79">
        <v>65</v>
      </c>
      <c r="L12" s="5"/>
      <c r="M12" s="5"/>
      <c r="R12">
        <v>90</v>
      </c>
      <c r="S12">
        <v>70</v>
      </c>
      <c r="T12">
        <v>80</v>
      </c>
      <c r="U12">
        <v>90</v>
      </c>
      <c r="V12">
        <v>85</v>
      </c>
      <c r="W12">
        <v>60</v>
      </c>
      <c r="Y12">
        <v>70</v>
      </c>
      <c r="Z12">
        <v>70</v>
      </c>
      <c r="AA12">
        <v>60</v>
      </c>
      <c r="AB12">
        <v>70</v>
      </c>
      <c r="AC12">
        <v>75</v>
      </c>
      <c r="AD12">
        <v>80</v>
      </c>
      <c r="AE12">
        <v>65</v>
      </c>
      <c r="AF12">
        <v>65</v>
      </c>
      <c r="AG12" s="4"/>
      <c r="AH12" s="59">
        <f t="shared" si="0"/>
        <v>36.666666666666664</v>
      </c>
      <c r="AI12" s="59">
        <f t="shared" si="1"/>
        <v>66.666666666666671</v>
      </c>
      <c r="AJ12" s="2">
        <f>AVERAGE(P12:U12)</f>
        <v>82.5</v>
      </c>
      <c r="AK12" s="4"/>
      <c r="AM12" s="8">
        <f t="shared" si="2"/>
        <v>15</v>
      </c>
      <c r="AN12" s="8">
        <f t="shared" si="3"/>
        <v>5</v>
      </c>
      <c r="AO12" s="8">
        <f t="shared" si="7"/>
        <v>-5</v>
      </c>
      <c r="AP12" s="8">
        <f t="shared" si="7"/>
        <v>30</v>
      </c>
      <c r="AQ12" s="8">
        <f t="shared" si="11"/>
        <v>-10</v>
      </c>
      <c r="AR12" s="8">
        <f t="shared" si="11"/>
        <v>10</v>
      </c>
      <c r="AS12" s="8">
        <f t="shared" si="11"/>
        <v>-5</v>
      </c>
      <c r="AT12" s="75">
        <f t="shared" si="11"/>
        <v>0</v>
      </c>
      <c r="AU12" s="8"/>
      <c r="AV12" s="8"/>
      <c r="AW12" s="8"/>
      <c r="AX12" s="8"/>
      <c r="AY12" s="8"/>
      <c r="AZ12" s="8"/>
      <c r="BA12" s="8">
        <f>R12-K12</f>
        <v>25</v>
      </c>
      <c r="BB12" s="8">
        <f>S12-R12</f>
        <v>-20</v>
      </c>
      <c r="BC12" s="8">
        <f>T12-S12</f>
        <v>10</v>
      </c>
      <c r="BD12" s="8">
        <f>U12-T12</f>
        <v>10</v>
      </c>
      <c r="BE12" s="8">
        <f>V12-U12</f>
        <v>-5</v>
      </c>
      <c r="BF12" s="8">
        <f>W12-V12</f>
        <v>-25</v>
      </c>
      <c r="BG12" s="8"/>
      <c r="BH12" s="8">
        <f>Y12-W12</f>
        <v>10</v>
      </c>
      <c r="BI12" s="8">
        <f t="shared" ref="BI12:BO12" si="13">Z12-Y12</f>
        <v>0</v>
      </c>
      <c r="BJ12" s="8">
        <f t="shared" si="13"/>
        <v>-10</v>
      </c>
      <c r="BK12" s="8">
        <f t="shared" si="13"/>
        <v>10</v>
      </c>
      <c r="BL12" s="8">
        <f t="shared" si="13"/>
        <v>5</v>
      </c>
      <c r="BM12" s="8">
        <f t="shared" si="13"/>
        <v>5</v>
      </c>
      <c r="BN12" s="8">
        <f t="shared" si="13"/>
        <v>-15</v>
      </c>
      <c r="BO12" s="8">
        <f t="shared" si="13"/>
        <v>0</v>
      </c>
      <c r="BP12" s="4"/>
      <c r="BQ12" s="15" t="str">
        <f t="shared" si="5"/>
        <v>U150902-2#5</v>
      </c>
      <c r="BR12" s="8">
        <f t="shared" si="8"/>
        <v>1</v>
      </c>
      <c r="BS12" s="8">
        <f t="shared" si="9"/>
        <v>0</v>
      </c>
      <c r="BT12">
        <f t="shared" si="10"/>
        <v>1</v>
      </c>
      <c r="BU12">
        <f t="shared" si="6"/>
        <v>8</v>
      </c>
      <c r="BV12" s="4"/>
      <c r="CA12" s="4"/>
    </row>
    <row r="13" spans="1:79">
      <c r="A13" s="5" t="s">
        <v>38</v>
      </c>
      <c r="B13" s="5" t="s">
        <v>1</v>
      </c>
      <c r="C13" s="5">
        <v>30</v>
      </c>
      <c r="D13" s="5">
        <v>50</v>
      </c>
      <c r="E13" s="5">
        <v>60</v>
      </c>
      <c r="F13" s="5">
        <v>75</v>
      </c>
      <c r="G13" s="5"/>
      <c r="H13" s="5">
        <v>70</v>
      </c>
      <c r="I13" s="5">
        <v>75</v>
      </c>
      <c r="J13" s="5">
        <v>65</v>
      </c>
      <c r="K13" s="79">
        <v>55</v>
      </c>
      <c r="L13" s="5">
        <v>80</v>
      </c>
      <c r="M13" s="5"/>
      <c r="AG13" s="4"/>
      <c r="AH13" s="59">
        <f t="shared" si="0"/>
        <v>46.666666666666664</v>
      </c>
      <c r="AI13" s="59">
        <f t="shared" si="1"/>
        <v>65</v>
      </c>
      <c r="AJ13" s="2"/>
      <c r="AK13" s="4"/>
      <c r="AL13" s="8"/>
      <c r="AM13" s="8">
        <f t="shared" si="2"/>
        <v>20</v>
      </c>
      <c r="AN13" s="8">
        <f t="shared" si="3"/>
        <v>10</v>
      </c>
      <c r="AO13" s="8">
        <f t="shared" ref="AO13:AO21" si="14">F13-E13</f>
        <v>15</v>
      </c>
      <c r="AP13" s="8"/>
      <c r="AQ13" s="8">
        <f>H13-F13</f>
        <v>-5</v>
      </c>
      <c r="AR13" s="8">
        <f t="shared" ref="AR13:AU14" si="15">I13-H13</f>
        <v>5</v>
      </c>
      <c r="AS13" s="8">
        <f t="shared" si="15"/>
        <v>-10</v>
      </c>
      <c r="AT13" s="75">
        <f t="shared" si="15"/>
        <v>-10</v>
      </c>
      <c r="AU13" s="8">
        <f t="shared" si="15"/>
        <v>25</v>
      </c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28"/>
      <c r="BQ13" s="15" t="str">
        <f t="shared" si="5"/>
        <v>U160109#6</v>
      </c>
      <c r="BR13" s="8">
        <f t="shared" si="8"/>
        <v>1</v>
      </c>
      <c r="BS13" s="8">
        <f t="shared" si="9"/>
        <v>0</v>
      </c>
      <c r="BT13">
        <f t="shared" si="10"/>
        <v>1</v>
      </c>
      <c r="BU13">
        <f t="shared" si="6"/>
        <v>7</v>
      </c>
      <c r="BV13" s="4"/>
      <c r="CA13" s="4"/>
    </row>
    <row r="14" spans="1:79">
      <c r="A14" s="5" t="s">
        <v>39</v>
      </c>
      <c r="B14" s="5" t="s">
        <v>1</v>
      </c>
      <c r="C14" s="5">
        <v>40</v>
      </c>
      <c r="D14" s="5">
        <v>50</v>
      </c>
      <c r="E14" s="5">
        <v>20</v>
      </c>
      <c r="F14" s="5">
        <v>35</v>
      </c>
      <c r="G14" s="5"/>
      <c r="H14" s="5">
        <v>30</v>
      </c>
      <c r="I14" s="5">
        <v>30</v>
      </c>
      <c r="J14" s="5">
        <v>45</v>
      </c>
      <c r="K14" s="79">
        <v>25</v>
      </c>
      <c r="L14" s="5">
        <v>90</v>
      </c>
      <c r="M14" s="5">
        <v>65</v>
      </c>
      <c r="AG14" s="4"/>
      <c r="AH14" s="59">
        <f t="shared" si="0"/>
        <v>36.666666666666664</v>
      </c>
      <c r="AI14" s="59">
        <f t="shared" si="1"/>
        <v>33.333333333333336</v>
      </c>
      <c r="AJ14" s="2"/>
      <c r="AK14" s="4"/>
      <c r="AL14" s="8"/>
      <c r="AM14" s="8">
        <f t="shared" si="2"/>
        <v>10</v>
      </c>
      <c r="AN14" s="8">
        <f t="shared" si="3"/>
        <v>-30</v>
      </c>
      <c r="AO14" s="8">
        <f t="shared" si="14"/>
        <v>15</v>
      </c>
      <c r="AP14" s="8"/>
      <c r="AQ14" s="8">
        <f>H14-F14</f>
        <v>-5</v>
      </c>
      <c r="AR14" s="8">
        <f t="shared" si="15"/>
        <v>0</v>
      </c>
      <c r="AS14" s="8">
        <f t="shared" si="15"/>
        <v>15</v>
      </c>
      <c r="AT14" s="75">
        <f t="shared" si="15"/>
        <v>-20</v>
      </c>
      <c r="AU14" s="8">
        <f t="shared" si="15"/>
        <v>65</v>
      </c>
      <c r="AV14" s="8">
        <f>M14-L14</f>
        <v>-25</v>
      </c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28"/>
      <c r="BQ14" s="15" t="str">
        <f t="shared" si="5"/>
        <v>U160109#7</v>
      </c>
      <c r="BR14" s="8">
        <f t="shared" si="8"/>
        <v>0</v>
      </c>
      <c r="BS14" s="8">
        <f t="shared" si="9"/>
        <v>2</v>
      </c>
      <c r="BT14">
        <f t="shared" si="10"/>
        <v>2</v>
      </c>
      <c r="BU14">
        <f t="shared" si="6"/>
        <v>7</v>
      </c>
      <c r="BV14" s="4"/>
      <c r="CA14" s="4"/>
    </row>
    <row r="15" spans="1:79">
      <c r="A15" t="s">
        <v>40</v>
      </c>
      <c r="B15" t="s">
        <v>1</v>
      </c>
      <c r="D15">
        <v>15</v>
      </c>
      <c r="E15">
        <v>40</v>
      </c>
      <c r="F15">
        <v>40</v>
      </c>
      <c r="G15">
        <v>35</v>
      </c>
      <c r="H15">
        <v>45</v>
      </c>
      <c r="I15">
        <v>45</v>
      </c>
      <c r="J15">
        <v>40</v>
      </c>
      <c r="K15" s="75">
        <v>45</v>
      </c>
      <c r="AG15" s="4"/>
      <c r="AH15" s="59">
        <f t="shared" si="0"/>
        <v>27.5</v>
      </c>
      <c r="AI15" s="59">
        <f t="shared" si="1"/>
        <v>43.333333333333336</v>
      </c>
      <c r="AJ15" s="2"/>
      <c r="AK15" s="4"/>
      <c r="AM15" s="8"/>
      <c r="AN15" s="8">
        <f t="shared" ref="AN15:AN21" si="16">E15-D15</f>
        <v>25</v>
      </c>
      <c r="AO15" s="8">
        <f t="shared" si="14"/>
        <v>0</v>
      </c>
      <c r="AP15" s="8">
        <f t="shared" ref="AP15:AT18" si="17">G15-F15</f>
        <v>-5</v>
      </c>
      <c r="AQ15" s="8">
        <f t="shared" si="17"/>
        <v>10</v>
      </c>
      <c r="AR15" s="8">
        <f t="shared" si="17"/>
        <v>0</v>
      </c>
      <c r="AS15" s="8">
        <f t="shared" si="17"/>
        <v>-5</v>
      </c>
      <c r="AT15" s="75">
        <f t="shared" si="17"/>
        <v>5</v>
      </c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4"/>
      <c r="BQ15" s="15" t="str">
        <f t="shared" si="5"/>
        <v>U160119#1</v>
      </c>
      <c r="BR15" s="8">
        <f t="shared" si="8"/>
        <v>1</v>
      </c>
      <c r="BS15" s="8">
        <f t="shared" si="9"/>
        <v>0</v>
      </c>
      <c r="BT15">
        <f t="shared" si="10"/>
        <v>1</v>
      </c>
      <c r="BU15">
        <f t="shared" si="6"/>
        <v>7</v>
      </c>
      <c r="BV15" s="4"/>
      <c r="CA15" s="4"/>
    </row>
    <row r="16" spans="1:79">
      <c r="A16" t="s">
        <v>41</v>
      </c>
      <c r="B16" t="s">
        <v>1</v>
      </c>
      <c r="D16">
        <v>20</v>
      </c>
      <c r="E16">
        <v>25</v>
      </c>
      <c r="F16">
        <v>10</v>
      </c>
      <c r="G16">
        <v>20</v>
      </c>
      <c r="H16">
        <v>20</v>
      </c>
      <c r="I16">
        <v>25</v>
      </c>
      <c r="J16">
        <v>25</v>
      </c>
      <c r="K16" s="75">
        <v>25</v>
      </c>
      <c r="AG16" s="4"/>
      <c r="AH16" s="59">
        <f t="shared" si="0"/>
        <v>22.5</v>
      </c>
      <c r="AI16" s="59">
        <f t="shared" si="1"/>
        <v>25</v>
      </c>
      <c r="AJ16" s="2"/>
      <c r="AK16" s="4"/>
      <c r="AM16" s="8"/>
      <c r="AN16" s="8">
        <f t="shared" si="16"/>
        <v>5</v>
      </c>
      <c r="AO16" s="8">
        <f t="shared" si="14"/>
        <v>-15</v>
      </c>
      <c r="AP16" s="8">
        <f t="shared" si="17"/>
        <v>10</v>
      </c>
      <c r="AQ16" s="8">
        <f t="shared" si="17"/>
        <v>0</v>
      </c>
      <c r="AR16" s="8">
        <f t="shared" si="17"/>
        <v>5</v>
      </c>
      <c r="AS16" s="8">
        <f t="shared" si="17"/>
        <v>0</v>
      </c>
      <c r="AT16" s="75">
        <f t="shared" si="17"/>
        <v>0</v>
      </c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4"/>
      <c r="BQ16" s="15" t="str">
        <f t="shared" si="5"/>
        <v>U160119#2</v>
      </c>
      <c r="BR16" s="8">
        <f t="shared" si="8"/>
        <v>0</v>
      </c>
      <c r="BS16" s="8">
        <f t="shared" si="9"/>
        <v>0</v>
      </c>
      <c r="BT16">
        <f t="shared" si="10"/>
        <v>0</v>
      </c>
      <c r="BU16">
        <f t="shared" si="6"/>
        <v>7</v>
      </c>
      <c r="BV16" s="4"/>
      <c r="CA16" s="4"/>
    </row>
    <row r="17" spans="1:79">
      <c r="A17" t="s">
        <v>42</v>
      </c>
      <c r="B17" t="s">
        <v>1</v>
      </c>
      <c r="D17">
        <v>20</v>
      </c>
      <c r="E17">
        <v>30</v>
      </c>
      <c r="F17">
        <v>20</v>
      </c>
      <c r="G17">
        <v>20</v>
      </c>
      <c r="H17">
        <v>25</v>
      </c>
      <c r="I17">
        <v>30</v>
      </c>
      <c r="J17">
        <v>45</v>
      </c>
      <c r="K17" s="75">
        <v>40</v>
      </c>
      <c r="AG17" s="4"/>
      <c r="AH17" s="59">
        <f t="shared" si="0"/>
        <v>25</v>
      </c>
      <c r="AI17" s="59">
        <f t="shared" si="1"/>
        <v>38.333333333333336</v>
      </c>
      <c r="AJ17" s="2"/>
      <c r="AK17" s="4"/>
      <c r="AM17" s="8"/>
      <c r="AN17" s="8">
        <f t="shared" si="16"/>
        <v>10</v>
      </c>
      <c r="AO17" s="8">
        <f t="shared" si="14"/>
        <v>-10</v>
      </c>
      <c r="AP17" s="8">
        <f t="shared" si="17"/>
        <v>0</v>
      </c>
      <c r="AQ17" s="8">
        <f t="shared" si="17"/>
        <v>5</v>
      </c>
      <c r="AR17" s="8">
        <f t="shared" si="17"/>
        <v>5</v>
      </c>
      <c r="AS17" s="8">
        <f t="shared" si="17"/>
        <v>15</v>
      </c>
      <c r="AT17" s="75">
        <f t="shared" si="17"/>
        <v>-5</v>
      </c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4"/>
      <c r="BQ17" s="15" t="str">
        <f t="shared" si="5"/>
        <v>U160119#3</v>
      </c>
      <c r="BR17" s="8">
        <f t="shared" si="8"/>
        <v>0</v>
      </c>
      <c r="BS17" s="8">
        <f t="shared" si="9"/>
        <v>0</v>
      </c>
      <c r="BT17">
        <f t="shared" si="10"/>
        <v>0</v>
      </c>
      <c r="BU17">
        <f t="shared" si="6"/>
        <v>7</v>
      </c>
      <c r="BV17" s="4"/>
      <c r="CA17" s="4"/>
    </row>
    <row r="18" spans="1:79">
      <c r="A18" t="s">
        <v>43</v>
      </c>
      <c r="B18" t="s">
        <v>1</v>
      </c>
      <c r="D18">
        <v>20</v>
      </c>
      <c r="E18">
        <v>50</v>
      </c>
      <c r="F18">
        <v>40</v>
      </c>
      <c r="G18">
        <v>40</v>
      </c>
      <c r="H18">
        <v>45</v>
      </c>
      <c r="I18">
        <v>60</v>
      </c>
      <c r="J18">
        <v>55</v>
      </c>
      <c r="K18" s="75">
        <v>55</v>
      </c>
      <c r="AG18" s="4"/>
      <c r="AH18" s="59">
        <f t="shared" si="0"/>
        <v>35</v>
      </c>
      <c r="AI18" s="59">
        <f t="shared" si="1"/>
        <v>56.666666666666664</v>
      </c>
      <c r="AJ18" s="2"/>
      <c r="AK18" s="4"/>
      <c r="AM18" s="8"/>
      <c r="AN18" s="8">
        <f t="shared" si="16"/>
        <v>30</v>
      </c>
      <c r="AO18" s="8">
        <f t="shared" si="14"/>
        <v>-10</v>
      </c>
      <c r="AP18" s="8">
        <f t="shared" si="17"/>
        <v>0</v>
      </c>
      <c r="AQ18" s="8">
        <f t="shared" si="17"/>
        <v>5</v>
      </c>
      <c r="AR18" s="8">
        <f t="shared" si="17"/>
        <v>15</v>
      </c>
      <c r="AS18" s="8">
        <f t="shared" si="17"/>
        <v>-5</v>
      </c>
      <c r="AT18" s="75">
        <f t="shared" si="17"/>
        <v>0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4"/>
      <c r="BQ18" s="15" t="str">
        <f t="shared" si="5"/>
        <v>U160119#6</v>
      </c>
      <c r="BR18" s="8">
        <f t="shared" si="8"/>
        <v>1</v>
      </c>
      <c r="BS18" s="8">
        <f t="shared" si="9"/>
        <v>0</v>
      </c>
      <c r="BT18">
        <f t="shared" si="10"/>
        <v>1</v>
      </c>
      <c r="BU18">
        <f t="shared" si="6"/>
        <v>7</v>
      </c>
      <c r="BV18" s="4"/>
      <c r="CA18" s="4"/>
    </row>
    <row r="19" spans="1:79">
      <c r="A19" s="8" t="s">
        <v>44</v>
      </c>
      <c r="B19" s="8" t="s">
        <v>1</v>
      </c>
      <c r="C19" s="8"/>
      <c r="D19" s="8">
        <v>20</v>
      </c>
      <c r="E19" s="8">
        <v>15</v>
      </c>
      <c r="F19" s="8">
        <v>15</v>
      </c>
      <c r="G19" s="8">
        <v>20</v>
      </c>
      <c r="H19" s="8">
        <v>15</v>
      </c>
      <c r="I19" s="8">
        <v>20</v>
      </c>
      <c r="J19" s="8">
        <v>15</v>
      </c>
      <c r="K19" s="75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4"/>
      <c r="AH19" s="59">
        <f t="shared" si="0"/>
        <v>17.5</v>
      </c>
      <c r="AI19" s="59">
        <f t="shared" si="1"/>
        <v>17.5</v>
      </c>
      <c r="AJ19" s="2"/>
      <c r="AK19" s="4"/>
      <c r="AL19" s="8"/>
      <c r="AM19" s="8"/>
      <c r="AN19" s="8">
        <f t="shared" si="16"/>
        <v>-5</v>
      </c>
      <c r="AO19" s="8">
        <f t="shared" si="14"/>
        <v>0</v>
      </c>
      <c r="AP19" s="8">
        <f>G19-F19</f>
        <v>5</v>
      </c>
      <c r="AQ19" s="8">
        <f>H19-G19</f>
        <v>-5</v>
      </c>
      <c r="AR19" s="8">
        <f>I19-H19</f>
        <v>5</v>
      </c>
      <c r="AS19" s="8">
        <f>J19-I19</f>
        <v>-5</v>
      </c>
      <c r="AT19" s="75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4"/>
      <c r="BQ19" s="15" t="str">
        <f t="shared" si="5"/>
        <v>U160129#3</v>
      </c>
      <c r="BR19" s="8">
        <f t="shared" si="8"/>
        <v>0</v>
      </c>
      <c r="BS19" s="8">
        <f t="shared" si="9"/>
        <v>0</v>
      </c>
      <c r="BT19">
        <f t="shared" si="10"/>
        <v>0</v>
      </c>
      <c r="BU19">
        <f t="shared" si="6"/>
        <v>6</v>
      </c>
      <c r="BV19" s="4"/>
      <c r="CA19" s="4"/>
    </row>
    <row r="20" spans="1:79">
      <c r="A20" t="s">
        <v>2</v>
      </c>
      <c r="B20" t="s">
        <v>1</v>
      </c>
      <c r="D20">
        <v>30</v>
      </c>
      <c r="E20">
        <v>30</v>
      </c>
      <c r="F20">
        <v>30</v>
      </c>
      <c r="H20">
        <v>25</v>
      </c>
      <c r="J20">
        <v>35</v>
      </c>
      <c r="K20" s="75">
        <v>30</v>
      </c>
      <c r="L20">
        <v>35</v>
      </c>
      <c r="M20">
        <v>30</v>
      </c>
      <c r="N20">
        <v>40</v>
      </c>
      <c r="S20">
        <v>50</v>
      </c>
      <c r="T20">
        <v>45</v>
      </c>
      <c r="AG20" s="4"/>
      <c r="AH20" s="59">
        <f t="shared" si="0"/>
        <v>30</v>
      </c>
      <c r="AI20" s="59">
        <f t="shared" si="1"/>
        <v>32.5</v>
      </c>
      <c r="AJ20" s="2">
        <f>AVERAGE(P20:U20)</f>
        <v>47.5</v>
      </c>
      <c r="AK20" s="4"/>
      <c r="AM20" s="8"/>
      <c r="AN20" s="8">
        <f t="shared" si="16"/>
        <v>0</v>
      </c>
      <c r="AO20" s="8">
        <f t="shared" si="14"/>
        <v>0</v>
      </c>
      <c r="AP20" s="8"/>
      <c r="AQ20" s="8">
        <f>H20-F20</f>
        <v>-5</v>
      </c>
      <c r="AR20" s="8"/>
      <c r="AS20" s="8">
        <f>J20-H20</f>
        <v>10</v>
      </c>
      <c r="AT20" s="75">
        <f t="shared" ref="AT20:AW21" si="18">K20-J20</f>
        <v>-5</v>
      </c>
      <c r="AU20" s="8">
        <f t="shared" si="18"/>
        <v>5</v>
      </c>
      <c r="AV20" s="8">
        <f t="shared" si="18"/>
        <v>-5</v>
      </c>
      <c r="AW20" s="8">
        <f t="shared" si="18"/>
        <v>10</v>
      </c>
      <c r="AX20" s="8"/>
      <c r="AY20" s="8"/>
      <c r="AZ20" s="8"/>
      <c r="BA20" s="8"/>
      <c r="BB20" s="8">
        <f>S20-N20</f>
        <v>10</v>
      </c>
      <c r="BC20" s="8">
        <f>T20-S20</f>
        <v>-5</v>
      </c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4"/>
      <c r="BQ20" s="15" t="str">
        <f t="shared" si="5"/>
        <v>U160626#1</v>
      </c>
      <c r="BR20" s="8">
        <f t="shared" si="8"/>
        <v>0</v>
      </c>
      <c r="BS20" s="8">
        <f t="shared" si="9"/>
        <v>0</v>
      </c>
      <c r="BT20">
        <f t="shared" si="10"/>
        <v>0</v>
      </c>
      <c r="BU20">
        <f t="shared" si="6"/>
        <v>5</v>
      </c>
      <c r="BV20" s="4"/>
      <c r="CA20" s="4"/>
    </row>
    <row r="21" spans="1:79" s="8" customFormat="1">
      <c r="A21" s="8" t="s">
        <v>3</v>
      </c>
      <c r="B21" s="8" t="s">
        <v>1</v>
      </c>
      <c r="D21" s="8">
        <v>25</v>
      </c>
      <c r="E21" s="8">
        <v>60</v>
      </c>
      <c r="F21" s="8">
        <v>70</v>
      </c>
      <c r="H21" s="8">
        <v>60</v>
      </c>
      <c r="I21" s="8">
        <v>55</v>
      </c>
      <c r="J21" s="8">
        <v>65</v>
      </c>
      <c r="K21" s="75">
        <v>75</v>
      </c>
      <c r="L21" s="8">
        <v>100</v>
      </c>
      <c r="M21" s="8">
        <v>65</v>
      </c>
      <c r="N21" s="8">
        <v>65</v>
      </c>
      <c r="S21" s="8">
        <v>90</v>
      </c>
      <c r="T21" s="8">
        <v>90</v>
      </c>
      <c r="AG21" s="28"/>
      <c r="AH21" s="59">
        <f t="shared" si="0"/>
        <v>42.5</v>
      </c>
      <c r="AI21" s="59">
        <f t="shared" si="1"/>
        <v>65</v>
      </c>
      <c r="AJ21" s="59">
        <f>AVERAGE(P21:U21)</f>
        <v>90</v>
      </c>
      <c r="AK21" s="28"/>
      <c r="AN21" s="8">
        <f t="shared" si="16"/>
        <v>35</v>
      </c>
      <c r="AO21" s="8">
        <f t="shared" si="14"/>
        <v>10</v>
      </c>
      <c r="AQ21" s="8">
        <f>H21-F21</f>
        <v>-10</v>
      </c>
      <c r="AR21" s="8">
        <f>I21-H21</f>
        <v>-5</v>
      </c>
      <c r="AS21" s="8">
        <f>J21-I21</f>
        <v>10</v>
      </c>
      <c r="AT21" s="75">
        <f t="shared" si="18"/>
        <v>10</v>
      </c>
      <c r="AU21" s="8">
        <f t="shared" si="18"/>
        <v>25</v>
      </c>
      <c r="AV21" s="8">
        <f t="shared" si="18"/>
        <v>-35</v>
      </c>
      <c r="AW21" s="8">
        <f t="shared" si="18"/>
        <v>0</v>
      </c>
      <c r="BB21" s="8">
        <f>S21-N21</f>
        <v>25</v>
      </c>
      <c r="BC21" s="8">
        <f>T21-S21</f>
        <v>0</v>
      </c>
      <c r="BP21" s="28"/>
      <c r="BQ21" s="15" t="str">
        <f t="shared" si="5"/>
        <v>U160626#3</v>
      </c>
      <c r="BR21" s="8">
        <f t="shared" ref="BR21" si="19">COUNTIF(AM21:AT21,$BR$3)</f>
        <v>1</v>
      </c>
      <c r="BS21" s="8">
        <f t="shared" ref="BS21" si="20">COUNTIF(AM21:AT21,$BS$3)</f>
        <v>0</v>
      </c>
      <c r="BT21">
        <f t="shared" si="10"/>
        <v>1</v>
      </c>
      <c r="BU21">
        <f t="shared" si="6"/>
        <v>6</v>
      </c>
      <c r="BV21" s="28"/>
      <c r="CA21" s="28"/>
    </row>
    <row r="22" spans="1:79">
      <c r="A22" s="1"/>
      <c r="B22" s="1"/>
      <c r="C22" s="1"/>
      <c r="D22" s="1"/>
      <c r="E22" s="1"/>
      <c r="F22" s="1"/>
      <c r="G22" s="1"/>
      <c r="H22" s="1"/>
      <c r="I22" s="1"/>
      <c r="J22" s="1"/>
      <c r="K22" s="76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4"/>
      <c r="AH22" s="62"/>
      <c r="AI22" s="62"/>
      <c r="AJ22" s="62"/>
      <c r="AK22" s="4"/>
      <c r="AL22" s="1"/>
      <c r="AM22" s="1"/>
      <c r="AN22" s="1"/>
      <c r="AO22" s="1"/>
      <c r="AP22" s="1"/>
      <c r="AQ22" s="1"/>
      <c r="AR22" s="1"/>
      <c r="AS22" s="1"/>
      <c r="AT22" s="76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4"/>
      <c r="BQ22" s="6"/>
      <c r="BR22" s="1"/>
      <c r="BS22" s="1"/>
      <c r="BT22" s="1"/>
      <c r="BU22" s="1">
        <f t="shared" si="6"/>
        <v>0</v>
      </c>
      <c r="BV22" s="4"/>
      <c r="CA22" s="4"/>
    </row>
    <row r="23" spans="1:79">
      <c r="B23" s="3" t="s">
        <v>45</v>
      </c>
      <c r="C23" s="31">
        <f t="shared" ref="C23:AF23" si="21">AVERAGE(C4:C22)</f>
        <v>31.363636363636363</v>
      </c>
      <c r="D23" s="31">
        <f t="shared" si="21"/>
        <v>31.111111111111111</v>
      </c>
      <c r="E23" s="31">
        <f t="shared" si="21"/>
        <v>36.388888888888886</v>
      </c>
      <c r="F23" s="31">
        <f t="shared" si="21"/>
        <v>36.176470588235297</v>
      </c>
      <c r="G23" s="31">
        <f t="shared" si="21"/>
        <v>38.571428571428569</v>
      </c>
      <c r="H23" s="31">
        <f t="shared" si="21"/>
        <v>40.833333333333336</v>
      </c>
      <c r="I23" s="31">
        <f t="shared" si="21"/>
        <v>49.411764705882355</v>
      </c>
      <c r="J23" s="31">
        <f t="shared" si="21"/>
        <v>51.111111111111114</v>
      </c>
      <c r="K23" s="31">
        <f t="shared" si="21"/>
        <v>52.058823529411768</v>
      </c>
      <c r="L23" s="31">
        <f t="shared" si="21"/>
        <v>63.75</v>
      </c>
      <c r="M23" s="31">
        <f t="shared" si="21"/>
        <v>56.428571428571431</v>
      </c>
      <c r="N23" s="31">
        <f t="shared" si="21"/>
        <v>47</v>
      </c>
      <c r="O23" s="2">
        <f t="shared" si="21"/>
        <v>45</v>
      </c>
      <c r="P23" s="2">
        <f t="shared" si="21"/>
        <v>46.666666666666664</v>
      </c>
      <c r="Q23" s="2">
        <f t="shared" si="21"/>
        <v>62.5</v>
      </c>
      <c r="R23" s="2">
        <f t="shared" si="21"/>
        <v>70</v>
      </c>
      <c r="S23" s="2">
        <f t="shared" si="21"/>
        <v>65</v>
      </c>
      <c r="T23" s="2">
        <f t="shared" si="21"/>
        <v>76</v>
      </c>
      <c r="U23" s="2">
        <f t="shared" si="21"/>
        <v>80</v>
      </c>
      <c r="V23" s="2">
        <f t="shared" si="21"/>
        <v>61.25</v>
      </c>
      <c r="W23" s="2">
        <f t="shared" si="21"/>
        <v>58.75</v>
      </c>
      <c r="X23" s="2">
        <f t="shared" si="21"/>
        <v>60</v>
      </c>
      <c r="Y23" s="2">
        <f t="shared" si="21"/>
        <v>67</v>
      </c>
      <c r="Z23" s="2">
        <f t="shared" si="21"/>
        <v>67</v>
      </c>
      <c r="AA23" s="2">
        <f t="shared" si="21"/>
        <v>71.25</v>
      </c>
      <c r="AB23" s="2">
        <f t="shared" si="21"/>
        <v>70</v>
      </c>
      <c r="AC23" s="2">
        <f t="shared" si="21"/>
        <v>70</v>
      </c>
      <c r="AD23" s="2">
        <f t="shared" si="21"/>
        <v>72.5</v>
      </c>
      <c r="AE23" s="2">
        <f t="shared" si="21"/>
        <v>60</v>
      </c>
      <c r="AF23" s="2">
        <f t="shared" si="21"/>
        <v>60</v>
      </c>
      <c r="AG23" s="4"/>
      <c r="AH23" s="65">
        <f>AVERAGE(AH4:AH22)</f>
        <v>32.592592592592595</v>
      </c>
      <c r="AI23" s="65">
        <f>AVERAGE(AI4:AI22)</f>
        <v>49.907407407407412</v>
      </c>
      <c r="AJ23" s="65">
        <f>AVERAGE(AJ4:AJ22)</f>
        <v>65</v>
      </c>
      <c r="AK23" s="4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4"/>
      <c r="BQ23" s="10" t="s">
        <v>425</v>
      </c>
      <c r="BR23">
        <f t="shared" ref="BR23" si="22">SUM(BR4:BR22)</f>
        <v>9</v>
      </c>
      <c r="BS23">
        <f t="shared" ref="BS23" si="23">SUM(BS4:BS22)</f>
        <v>4</v>
      </c>
      <c r="BT23">
        <f>SUM(BT4:BT22)</f>
        <v>13</v>
      </c>
      <c r="BU23">
        <f t="shared" ref="BU23" si="24">SUM(BU4:BU22)</f>
        <v>130</v>
      </c>
      <c r="BV23" s="4"/>
      <c r="CA23" s="4"/>
    </row>
    <row r="24" spans="1:79">
      <c r="A24" s="2"/>
      <c r="B24" s="3" t="s">
        <v>46</v>
      </c>
      <c r="C24" s="31">
        <f t="shared" ref="C24:W24" si="25">_xlfn.STDEV.S(C4:C22)</f>
        <v>14.847711791873703</v>
      </c>
      <c r="D24" s="31">
        <f t="shared" si="25"/>
        <v>18.194662723831595</v>
      </c>
      <c r="E24" s="31">
        <f t="shared" si="25"/>
        <v>19.005073282087505</v>
      </c>
      <c r="F24" s="31">
        <f t="shared" si="25"/>
        <v>21.104606411035146</v>
      </c>
      <c r="G24" s="31">
        <f t="shared" si="25"/>
        <v>24.371213428059836</v>
      </c>
      <c r="H24" s="31">
        <f t="shared" si="25"/>
        <v>24.449828581138537</v>
      </c>
      <c r="I24" s="31">
        <f t="shared" si="25"/>
        <v>24.992645977190502</v>
      </c>
      <c r="J24" s="31">
        <f t="shared" si="25"/>
        <v>24.468199984010194</v>
      </c>
      <c r="K24" s="31">
        <f t="shared" si="25"/>
        <v>25.924097352259185</v>
      </c>
      <c r="L24" s="31">
        <f t="shared" si="25"/>
        <v>33.13931631332013</v>
      </c>
      <c r="M24" s="31">
        <f t="shared" si="25"/>
        <v>32.108447189990066</v>
      </c>
      <c r="N24" s="31">
        <f t="shared" si="25"/>
        <v>27.522717889045769</v>
      </c>
      <c r="O24" s="2">
        <f t="shared" si="25"/>
        <v>31.22498999199199</v>
      </c>
      <c r="P24" s="2">
        <f t="shared" si="25"/>
        <v>29.29732638541158</v>
      </c>
      <c r="Q24" s="2">
        <f t="shared" si="25"/>
        <v>53.033008588991066</v>
      </c>
      <c r="R24" s="2">
        <f t="shared" si="25"/>
        <v>33.416562759605704</v>
      </c>
      <c r="S24" s="2">
        <f t="shared" si="25"/>
        <v>27.568097504180443</v>
      </c>
      <c r="T24" s="2">
        <f t="shared" si="25"/>
        <v>21.621748310439653</v>
      </c>
      <c r="U24" s="2">
        <f t="shared" si="25"/>
        <v>13.228756555322953</v>
      </c>
      <c r="V24" s="2">
        <f t="shared" si="25"/>
        <v>24.281337140555777</v>
      </c>
      <c r="W24" s="2">
        <f t="shared" si="25"/>
        <v>20.966242709015205</v>
      </c>
      <c r="X24" s="2"/>
      <c r="Y24" s="2">
        <f t="shared" ref="Y24:AF24" si="26">_xlfn.STDEV.S(Y4:Y22)</f>
        <v>18.574175621006709</v>
      </c>
      <c r="Z24" s="2">
        <f t="shared" si="26"/>
        <v>25.396850198400589</v>
      </c>
      <c r="AA24" s="2">
        <f t="shared" si="26"/>
        <v>13.149778198382917</v>
      </c>
      <c r="AB24" s="2">
        <f t="shared" si="26"/>
        <v>0</v>
      </c>
      <c r="AC24" s="2">
        <f t="shared" si="26"/>
        <v>7.0710678118654755</v>
      </c>
      <c r="AD24" s="2">
        <f t="shared" si="26"/>
        <v>10.606601717798213</v>
      </c>
      <c r="AE24" s="2">
        <f t="shared" si="26"/>
        <v>7.0710678118654755</v>
      </c>
      <c r="AF24" s="2">
        <f t="shared" si="26"/>
        <v>7.0710678118654755</v>
      </c>
      <c r="AG24" s="4"/>
      <c r="AH24" s="31">
        <f t="shared" ref="AH24" si="27">_xlfn.STDEV.S(AH4:AH22)</f>
        <v>15.1972028538947</v>
      </c>
      <c r="AI24" s="31">
        <f t="shared" ref="AI24" si="28">_xlfn.STDEV.S(AI4:AI22)</f>
        <v>24.732042552745042</v>
      </c>
      <c r="AJ24" s="2">
        <f>_xlfn.STDEV.S(AJ4:AJ22)</f>
        <v>26.6852613740839</v>
      </c>
      <c r="AK24" s="4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4"/>
      <c r="BV24" s="4"/>
      <c r="CA24" s="4"/>
    </row>
    <row r="25" spans="1:79">
      <c r="B25" s="3" t="s">
        <v>47</v>
      </c>
      <c r="C25" s="5">
        <f t="shared" ref="C25:AF25" si="29">COUNT(C4:C22)</f>
        <v>11</v>
      </c>
      <c r="D25" s="5">
        <f t="shared" si="29"/>
        <v>18</v>
      </c>
      <c r="E25" s="5">
        <f t="shared" si="29"/>
        <v>18</v>
      </c>
      <c r="F25" s="5">
        <f t="shared" si="29"/>
        <v>17</v>
      </c>
      <c r="G25" s="5">
        <f t="shared" si="29"/>
        <v>14</v>
      </c>
      <c r="H25" s="5">
        <f t="shared" si="29"/>
        <v>18</v>
      </c>
      <c r="I25" s="5">
        <f t="shared" si="29"/>
        <v>17</v>
      </c>
      <c r="J25" s="5">
        <f t="shared" si="29"/>
        <v>18</v>
      </c>
      <c r="K25" s="5">
        <f t="shared" si="29"/>
        <v>17</v>
      </c>
      <c r="L25" s="5">
        <f t="shared" si="29"/>
        <v>8</v>
      </c>
      <c r="M25" s="5">
        <f t="shared" si="29"/>
        <v>7</v>
      </c>
      <c r="N25" s="5">
        <f t="shared" si="29"/>
        <v>5</v>
      </c>
      <c r="O25">
        <f t="shared" si="29"/>
        <v>3</v>
      </c>
      <c r="P25">
        <f t="shared" si="29"/>
        <v>3</v>
      </c>
      <c r="Q25">
        <f t="shared" si="29"/>
        <v>2</v>
      </c>
      <c r="R25">
        <f t="shared" si="29"/>
        <v>4</v>
      </c>
      <c r="S25">
        <f t="shared" si="29"/>
        <v>6</v>
      </c>
      <c r="T25">
        <f t="shared" si="29"/>
        <v>5</v>
      </c>
      <c r="U25">
        <f t="shared" si="29"/>
        <v>3</v>
      </c>
      <c r="V25">
        <f t="shared" si="29"/>
        <v>4</v>
      </c>
      <c r="W25">
        <f t="shared" si="29"/>
        <v>4</v>
      </c>
      <c r="X25">
        <f t="shared" si="29"/>
        <v>1</v>
      </c>
      <c r="Y25">
        <f t="shared" si="29"/>
        <v>5</v>
      </c>
      <c r="Z25">
        <f t="shared" si="29"/>
        <v>5</v>
      </c>
      <c r="AA25">
        <f t="shared" si="29"/>
        <v>4</v>
      </c>
      <c r="AB25">
        <f t="shared" si="29"/>
        <v>2</v>
      </c>
      <c r="AC25">
        <f t="shared" si="29"/>
        <v>2</v>
      </c>
      <c r="AD25">
        <f t="shared" si="29"/>
        <v>2</v>
      </c>
      <c r="AE25">
        <f t="shared" si="29"/>
        <v>2</v>
      </c>
      <c r="AF25">
        <f t="shared" si="29"/>
        <v>2</v>
      </c>
      <c r="AG25" s="4"/>
      <c r="AH25" s="5">
        <f t="shared" ref="AH25" si="30">COUNT(AH4:AH22)</f>
        <v>18</v>
      </c>
      <c r="AI25" s="5">
        <f t="shared" ref="AI25" si="31">COUNT(AI4:AI22)</f>
        <v>18</v>
      </c>
      <c r="AJ25">
        <f>COUNT(AJ4:AJ22)</f>
        <v>8</v>
      </c>
      <c r="AK25" s="4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4"/>
      <c r="BR25" s="99" t="s">
        <v>179</v>
      </c>
      <c r="BS25" s="10" t="s">
        <v>71</v>
      </c>
      <c r="BT25" s="98" t="s">
        <v>180</v>
      </c>
      <c r="BU25" s="83"/>
      <c r="BV25" s="4"/>
      <c r="CA25" s="4"/>
    </row>
    <row r="26" spans="1:79">
      <c r="B26" s="3"/>
      <c r="AG26" s="4"/>
      <c r="AK26" s="4"/>
      <c r="AL26" s="3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4"/>
      <c r="BQ26" s="3" t="str">
        <f>CONCATENATE(BQ2," KO")</f>
        <v>Click KO</v>
      </c>
      <c r="BR26" s="82">
        <f>COUNTIF(BT4:BT22,"&gt;0")</f>
        <v>10</v>
      </c>
      <c r="BS26" s="82">
        <f>COUNT(BT4:BT22)-BR26</f>
        <v>8</v>
      </c>
      <c r="BT26" s="83" t="s">
        <v>181</v>
      </c>
      <c r="BU26" s="153"/>
      <c r="BV26" s="4"/>
      <c r="CA26" s="4"/>
    </row>
    <row r="27" spans="1:79">
      <c r="A27" s="66"/>
      <c r="B27" s="67" t="s">
        <v>104</v>
      </c>
      <c r="C27" s="86">
        <f>MEDIAN(C4:C22)</f>
        <v>25</v>
      </c>
      <c r="D27" s="86">
        <f>MEDIAN(D4:D22)</f>
        <v>20</v>
      </c>
      <c r="E27" s="86">
        <f>MEDIAN(E4:E22)</f>
        <v>30</v>
      </c>
      <c r="F27" s="86">
        <f t="shared" ref="F27:AF27" si="32">MEDIAN(F4:F22)</f>
        <v>35</v>
      </c>
      <c r="G27" s="86">
        <f t="shared" si="32"/>
        <v>27.5</v>
      </c>
      <c r="H27" s="86">
        <f t="shared" si="32"/>
        <v>37.5</v>
      </c>
      <c r="I27" s="86">
        <f t="shared" si="32"/>
        <v>55</v>
      </c>
      <c r="J27" s="86">
        <f t="shared" si="32"/>
        <v>50</v>
      </c>
      <c r="K27" s="86">
        <f t="shared" si="32"/>
        <v>55</v>
      </c>
      <c r="L27" s="86">
        <f t="shared" si="32"/>
        <v>80</v>
      </c>
      <c r="M27" s="86">
        <f t="shared" si="32"/>
        <v>65</v>
      </c>
      <c r="N27" s="86">
        <f t="shared" si="32"/>
        <v>40</v>
      </c>
      <c r="O27" s="86">
        <f t="shared" si="32"/>
        <v>35</v>
      </c>
      <c r="P27" s="86">
        <f t="shared" si="32"/>
        <v>35</v>
      </c>
      <c r="Q27" s="86">
        <f t="shared" si="32"/>
        <v>62.5</v>
      </c>
      <c r="R27" s="86">
        <f t="shared" si="32"/>
        <v>77.5</v>
      </c>
      <c r="S27" s="86">
        <f t="shared" si="32"/>
        <v>62.5</v>
      </c>
      <c r="T27" s="86">
        <f t="shared" si="32"/>
        <v>80</v>
      </c>
      <c r="U27" s="86">
        <f t="shared" si="32"/>
        <v>85</v>
      </c>
      <c r="V27" s="86">
        <f t="shared" si="32"/>
        <v>65</v>
      </c>
      <c r="W27" s="86">
        <f t="shared" si="32"/>
        <v>62.5</v>
      </c>
      <c r="X27" s="86">
        <f t="shared" si="32"/>
        <v>60</v>
      </c>
      <c r="Y27" s="86">
        <f t="shared" si="32"/>
        <v>70</v>
      </c>
      <c r="Z27" s="86">
        <f t="shared" si="32"/>
        <v>70</v>
      </c>
      <c r="AA27" s="86">
        <f t="shared" si="32"/>
        <v>70</v>
      </c>
      <c r="AB27" s="86">
        <f t="shared" si="32"/>
        <v>70</v>
      </c>
      <c r="AC27" s="86">
        <f t="shared" si="32"/>
        <v>70</v>
      </c>
      <c r="AD27" s="86">
        <f t="shared" si="32"/>
        <v>72.5</v>
      </c>
      <c r="AE27" s="86">
        <f t="shared" si="32"/>
        <v>60</v>
      </c>
      <c r="AF27" s="86">
        <f t="shared" si="32"/>
        <v>60</v>
      </c>
      <c r="AG27" s="4"/>
      <c r="AH27" s="86">
        <f t="shared" ref="AH27:AJ27" si="33">MEDIAN(AH4:AH22)</f>
        <v>28.75</v>
      </c>
      <c r="AI27" s="86">
        <f t="shared" si="33"/>
        <v>49.166666666666671</v>
      </c>
      <c r="AJ27" s="86">
        <f t="shared" si="33"/>
        <v>72.083333333333329</v>
      </c>
      <c r="AK27" s="4"/>
      <c r="AL27" s="13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4"/>
      <c r="BU27" s="154"/>
      <c r="BV27" s="4"/>
      <c r="CA27" s="4"/>
    </row>
    <row r="28" spans="1:79">
      <c r="A28" s="19"/>
      <c r="B28" s="19" t="s">
        <v>132</v>
      </c>
      <c r="C28" s="86">
        <f>_xlfn.QUARTILE.INC(C4:C22,1)</f>
        <v>20</v>
      </c>
      <c r="D28" s="86">
        <f t="shared" ref="D28:AF28" si="34">_xlfn.QUARTILE.INC(D4:D22,1)</f>
        <v>20</v>
      </c>
      <c r="E28" s="86">
        <f t="shared" si="34"/>
        <v>20</v>
      </c>
      <c r="F28" s="86">
        <f t="shared" si="34"/>
        <v>20</v>
      </c>
      <c r="G28" s="86">
        <f t="shared" si="34"/>
        <v>20</v>
      </c>
      <c r="H28" s="86">
        <f t="shared" si="34"/>
        <v>21.25</v>
      </c>
      <c r="I28" s="86">
        <f t="shared" si="34"/>
        <v>30</v>
      </c>
      <c r="J28" s="86">
        <f t="shared" si="34"/>
        <v>36.25</v>
      </c>
      <c r="K28" s="86">
        <f t="shared" si="34"/>
        <v>30</v>
      </c>
      <c r="L28" s="86">
        <f t="shared" si="34"/>
        <v>32.5</v>
      </c>
      <c r="M28" s="86">
        <f t="shared" si="34"/>
        <v>27.5</v>
      </c>
      <c r="N28" s="86">
        <f t="shared" si="34"/>
        <v>25</v>
      </c>
      <c r="O28" s="86">
        <f t="shared" si="34"/>
        <v>27.5</v>
      </c>
      <c r="P28" s="86">
        <f t="shared" si="34"/>
        <v>30</v>
      </c>
      <c r="Q28" s="86">
        <f t="shared" si="34"/>
        <v>43.75</v>
      </c>
      <c r="R28" s="86">
        <f t="shared" si="34"/>
        <v>55</v>
      </c>
      <c r="S28" s="86">
        <f t="shared" si="34"/>
        <v>51.25</v>
      </c>
      <c r="T28" s="86">
        <f t="shared" si="34"/>
        <v>65</v>
      </c>
      <c r="U28" s="86">
        <f t="shared" si="34"/>
        <v>75</v>
      </c>
      <c r="V28" s="86">
        <f t="shared" si="34"/>
        <v>48.75</v>
      </c>
      <c r="W28" s="86">
        <f t="shared" si="34"/>
        <v>52.5</v>
      </c>
      <c r="X28" s="86">
        <f t="shared" si="34"/>
        <v>60</v>
      </c>
      <c r="Y28" s="86">
        <f t="shared" si="34"/>
        <v>60</v>
      </c>
      <c r="Z28" s="86">
        <f t="shared" si="34"/>
        <v>60</v>
      </c>
      <c r="AA28" s="86">
        <f t="shared" si="34"/>
        <v>60</v>
      </c>
      <c r="AB28" s="86">
        <f t="shared" si="34"/>
        <v>70</v>
      </c>
      <c r="AC28" s="86">
        <f t="shared" si="34"/>
        <v>67.5</v>
      </c>
      <c r="AD28" s="86">
        <f t="shared" si="34"/>
        <v>68.75</v>
      </c>
      <c r="AE28" s="86">
        <f t="shared" si="34"/>
        <v>57.5</v>
      </c>
      <c r="AF28" s="86">
        <f t="shared" si="34"/>
        <v>57.5</v>
      </c>
      <c r="AG28" s="4"/>
      <c r="AH28" s="86">
        <f t="shared" ref="AH28:AJ28" si="35">_xlfn.QUARTILE.INC(AH4:AH22,1)</f>
        <v>20.416666666666668</v>
      </c>
      <c r="AI28" s="86">
        <f t="shared" si="35"/>
        <v>32.708333333333336</v>
      </c>
      <c r="AJ28" s="86">
        <f t="shared" si="35"/>
        <v>44.375</v>
      </c>
      <c r="AK28" s="4"/>
      <c r="AL28" s="8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4"/>
      <c r="BQ28" s="3" t="str">
        <f>CONCATENATE(BQ2," KO")</f>
        <v>Click KO</v>
      </c>
      <c r="BR28" s="82">
        <f>COUNTIF(BR4:BR22,"&gt;0")</f>
        <v>9</v>
      </c>
      <c r="BS28" s="82">
        <f>COUNT(BR4:BR22)-BR28</f>
        <v>9</v>
      </c>
      <c r="BT28" s="83" t="str">
        <f>CONCATENATE(BR3," dB Losses")</f>
        <v>&gt;15 dB Losses</v>
      </c>
      <c r="BU28" s="154"/>
      <c r="BV28" s="4"/>
      <c r="CA28" s="4"/>
    </row>
    <row r="29" spans="1:79">
      <c r="A29" s="19"/>
      <c r="B29" s="67" t="s">
        <v>133</v>
      </c>
      <c r="C29" s="86">
        <f>_xlfn.QUARTILE.INC(C4:C22,3)</f>
        <v>37.5</v>
      </c>
      <c r="D29" s="86">
        <f t="shared" ref="D29:AF29" si="36">_xlfn.QUARTILE.INC(D4:D22,3)</f>
        <v>40</v>
      </c>
      <c r="E29" s="86">
        <f t="shared" si="36"/>
        <v>50</v>
      </c>
      <c r="F29" s="86">
        <f t="shared" si="36"/>
        <v>40</v>
      </c>
      <c r="G29" s="86">
        <f t="shared" si="36"/>
        <v>62.5</v>
      </c>
      <c r="H29" s="86">
        <f t="shared" si="36"/>
        <v>58.75</v>
      </c>
      <c r="I29" s="86">
        <f t="shared" si="36"/>
        <v>70</v>
      </c>
      <c r="J29" s="86">
        <f t="shared" si="36"/>
        <v>65</v>
      </c>
      <c r="K29" s="86">
        <f t="shared" si="36"/>
        <v>75</v>
      </c>
      <c r="L29" s="86">
        <f t="shared" si="36"/>
        <v>86.25</v>
      </c>
      <c r="M29" s="86">
        <f t="shared" si="36"/>
        <v>77.5</v>
      </c>
      <c r="N29" s="86">
        <f t="shared" si="36"/>
        <v>65</v>
      </c>
      <c r="O29" s="86">
        <f t="shared" si="36"/>
        <v>57.5</v>
      </c>
      <c r="P29" s="86">
        <f t="shared" si="36"/>
        <v>57.5</v>
      </c>
      <c r="Q29" s="86">
        <f t="shared" si="36"/>
        <v>81.25</v>
      </c>
      <c r="R29" s="86">
        <f t="shared" si="36"/>
        <v>92.5</v>
      </c>
      <c r="S29" s="86">
        <f t="shared" si="36"/>
        <v>85</v>
      </c>
      <c r="T29" s="86">
        <f t="shared" si="36"/>
        <v>90</v>
      </c>
      <c r="U29" s="86">
        <f t="shared" si="36"/>
        <v>87.5</v>
      </c>
      <c r="V29" s="86">
        <f t="shared" si="36"/>
        <v>77.5</v>
      </c>
      <c r="W29" s="86">
        <f t="shared" si="36"/>
        <v>68.75</v>
      </c>
      <c r="X29" s="86">
        <f t="shared" si="36"/>
        <v>60</v>
      </c>
      <c r="Y29" s="86">
        <f t="shared" si="36"/>
        <v>75</v>
      </c>
      <c r="Z29" s="86">
        <f t="shared" si="36"/>
        <v>75</v>
      </c>
      <c r="AA29" s="86">
        <f t="shared" si="36"/>
        <v>81.25</v>
      </c>
      <c r="AB29" s="86">
        <f t="shared" si="36"/>
        <v>70</v>
      </c>
      <c r="AC29" s="86">
        <f t="shared" si="36"/>
        <v>72.5</v>
      </c>
      <c r="AD29" s="86">
        <f t="shared" si="36"/>
        <v>76.25</v>
      </c>
      <c r="AE29" s="86">
        <f t="shared" si="36"/>
        <v>62.5</v>
      </c>
      <c r="AF29" s="86">
        <f t="shared" si="36"/>
        <v>62.5</v>
      </c>
      <c r="AG29" s="4"/>
      <c r="AH29" s="86">
        <f t="shared" ref="AH29:AJ29" si="37">_xlfn.QUARTILE.INC(AH4:AH22,3)</f>
        <v>40.416666666666664</v>
      </c>
      <c r="AI29" s="86">
        <f t="shared" si="37"/>
        <v>66.25</v>
      </c>
      <c r="AJ29" s="86">
        <f t="shared" si="37"/>
        <v>85</v>
      </c>
      <c r="AK29" s="4"/>
      <c r="BP29" s="4"/>
      <c r="BR29" s="61"/>
      <c r="BT29" s="83"/>
      <c r="BU29" s="154"/>
      <c r="BV29" s="4"/>
      <c r="CA29" s="4"/>
    </row>
    <row r="30" spans="1:79">
      <c r="A30" s="19"/>
      <c r="B30" s="67"/>
      <c r="C30" s="86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4"/>
      <c r="AH30" s="86"/>
      <c r="AI30" s="68"/>
      <c r="AJ30" s="68"/>
      <c r="AK30" s="4"/>
      <c r="BP30" s="4"/>
      <c r="BQ30" s="3" t="str">
        <f>CONCATENATE(BQ2," KO")</f>
        <v>Click KO</v>
      </c>
      <c r="BR30" s="82">
        <f>COUNTIF(BS4:BS22,"&gt;0")</f>
        <v>3</v>
      </c>
      <c r="BS30" s="82">
        <f>COUNT(BS4:BS22)-BR30</f>
        <v>15</v>
      </c>
      <c r="BT30" s="83" t="str">
        <f>CONCATENATE(BS3," dB Gains")</f>
        <v>&lt;-15 dB Gains</v>
      </c>
      <c r="BU30" s="153"/>
      <c r="BV30" s="4"/>
      <c r="CA30" s="4"/>
    </row>
    <row r="31" spans="1:79">
      <c r="A31" s="19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4"/>
      <c r="AH31" s="66"/>
      <c r="AI31" s="66"/>
      <c r="AJ31" s="66"/>
      <c r="AK31" s="4"/>
      <c r="BP31" s="4"/>
      <c r="BS31" s="10"/>
      <c r="BT31" s="10"/>
      <c r="BU31" s="154"/>
      <c r="BV31" s="4"/>
      <c r="CA31" s="4"/>
    </row>
    <row r="32" spans="1:7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155"/>
      <c r="BV32" s="4"/>
      <c r="CA32" s="4"/>
    </row>
    <row r="33" spans="1:79">
      <c r="A33" s="29" t="s">
        <v>59</v>
      </c>
      <c r="B33" s="97" t="s">
        <v>228</v>
      </c>
      <c r="C33" s="25" t="str">
        <f>CONCATENATE("ABR thresholds for ",A33," sounds ")</f>
        <v xml:space="preserve">ABR thresholds for 8 kHz sounds 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4"/>
      <c r="AH33" s="25"/>
      <c r="AI33" s="25"/>
      <c r="AJ33" s="25"/>
      <c r="AK33" s="4"/>
      <c r="AL33" s="30" t="s">
        <v>59</v>
      </c>
      <c r="AM33" t="s">
        <v>57</v>
      </c>
      <c r="AO33" s="46" t="s">
        <v>61</v>
      </c>
      <c r="AP33" s="47">
        <f>$AP$2</f>
        <v>15</v>
      </c>
      <c r="AQ33" s="48" t="s">
        <v>62</v>
      </c>
      <c r="AR33" s="49">
        <f>$AR$2</f>
        <v>-15</v>
      </c>
      <c r="BP33" s="4"/>
      <c r="BQ33" s="30" t="s">
        <v>51</v>
      </c>
      <c r="BR33" s="17" t="s">
        <v>54</v>
      </c>
      <c r="BS33" s="18" t="s">
        <v>55</v>
      </c>
      <c r="BT33" s="18"/>
      <c r="BU33" s="154"/>
      <c r="BV33" s="4"/>
      <c r="CA33" s="4"/>
    </row>
    <row r="34" spans="1:79">
      <c r="A34" s="24" t="s">
        <v>56</v>
      </c>
      <c r="B34" s="103" t="s">
        <v>281</v>
      </c>
      <c r="C34" s="55">
        <v>3</v>
      </c>
      <c r="D34" s="55">
        <v>4</v>
      </c>
      <c r="E34" s="55">
        <v>5</v>
      </c>
      <c r="F34" s="55">
        <v>6</v>
      </c>
      <c r="G34" s="55">
        <v>7</v>
      </c>
      <c r="H34" s="55">
        <v>8</v>
      </c>
      <c r="I34" s="55">
        <v>9</v>
      </c>
      <c r="J34" s="55">
        <v>10</v>
      </c>
      <c r="K34" s="74">
        <v>11</v>
      </c>
      <c r="L34" s="55">
        <v>12</v>
      </c>
      <c r="M34" s="55">
        <v>13</v>
      </c>
      <c r="N34" s="55">
        <v>14</v>
      </c>
      <c r="O34" s="55">
        <v>15</v>
      </c>
      <c r="P34" s="55">
        <v>16</v>
      </c>
      <c r="Q34" s="55">
        <v>17</v>
      </c>
      <c r="R34" s="55">
        <v>18</v>
      </c>
      <c r="S34" s="55">
        <v>19</v>
      </c>
      <c r="T34" s="55">
        <v>20</v>
      </c>
      <c r="U34" s="9">
        <v>21</v>
      </c>
      <c r="V34" s="7">
        <v>22</v>
      </c>
      <c r="W34" s="7">
        <v>23</v>
      </c>
      <c r="X34" s="7">
        <v>24</v>
      </c>
      <c r="Y34" s="7">
        <v>25</v>
      </c>
      <c r="Z34" s="7">
        <v>26</v>
      </c>
      <c r="AA34" s="7">
        <v>27</v>
      </c>
      <c r="AB34" s="7">
        <v>28</v>
      </c>
      <c r="AC34" s="7">
        <v>29</v>
      </c>
      <c r="AD34" s="7">
        <v>30</v>
      </c>
      <c r="AE34" s="7">
        <v>31</v>
      </c>
      <c r="AF34" s="7">
        <v>32</v>
      </c>
      <c r="AG34" s="4"/>
      <c r="AH34" s="63" t="s">
        <v>64</v>
      </c>
      <c r="AI34" s="63" t="s">
        <v>65</v>
      </c>
      <c r="AJ34" s="64" t="s">
        <v>63</v>
      </c>
      <c r="AK34" s="4"/>
      <c r="AL34" s="6"/>
      <c r="AM34" s="9">
        <v>4</v>
      </c>
      <c r="AN34" s="9">
        <v>5</v>
      </c>
      <c r="AO34" s="9">
        <v>6</v>
      </c>
      <c r="AP34" s="9">
        <v>7</v>
      </c>
      <c r="AQ34" s="9">
        <v>8</v>
      </c>
      <c r="AR34" s="9">
        <v>9</v>
      </c>
      <c r="AS34" s="9">
        <v>10</v>
      </c>
      <c r="AT34" s="77">
        <v>11</v>
      </c>
      <c r="AU34" s="9">
        <v>12</v>
      </c>
      <c r="AV34" s="9">
        <v>13</v>
      </c>
      <c r="AW34" s="9">
        <v>14</v>
      </c>
      <c r="AX34" s="9">
        <v>15</v>
      </c>
      <c r="AY34" s="9">
        <v>16</v>
      </c>
      <c r="AZ34" s="9">
        <v>17</v>
      </c>
      <c r="BA34" s="9">
        <v>18</v>
      </c>
      <c r="BB34" s="9">
        <v>19</v>
      </c>
      <c r="BC34" s="9">
        <v>20</v>
      </c>
      <c r="BD34" s="7">
        <v>21</v>
      </c>
      <c r="BE34" s="7">
        <v>22</v>
      </c>
      <c r="BF34" s="7">
        <v>23</v>
      </c>
      <c r="BG34" s="7">
        <v>24</v>
      </c>
      <c r="BH34" s="7">
        <v>25</v>
      </c>
      <c r="BI34" s="7">
        <v>26</v>
      </c>
      <c r="BJ34" s="7">
        <v>27</v>
      </c>
      <c r="BK34" s="7">
        <v>28</v>
      </c>
      <c r="BL34" s="7">
        <v>29</v>
      </c>
      <c r="BM34" s="7">
        <v>30</v>
      </c>
      <c r="BN34" s="7">
        <v>31</v>
      </c>
      <c r="BO34" s="7">
        <v>32</v>
      </c>
      <c r="BP34" s="4"/>
      <c r="BQ34" s="5" t="s">
        <v>56</v>
      </c>
      <c r="BR34" s="21" t="str">
        <f>$BR$3</f>
        <v>&gt;15</v>
      </c>
      <c r="BS34" s="21" t="str">
        <f>$BS$3</f>
        <v>&lt;-15</v>
      </c>
      <c r="BT34" s="21"/>
      <c r="BU34" s="22" t="s">
        <v>424</v>
      </c>
      <c r="BV34" s="4"/>
      <c r="CA34" s="4"/>
    </row>
    <row r="35" spans="1:79">
      <c r="A35" t="s">
        <v>0</v>
      </c>
      <c r="B35" t="s">
        <v>1</v>
      </c>
      <c r="C35">
        <v>35</v>
      </c>
      <c r="D35">
        <v>30</v>
      </c>
      <c r="E35">
        <v>40</v>
      </c>
      <c r="G35">
        <v>65</v>
      </c>
      <c r="H35">
        <v>70</v>
      </c>
      <c r="I35">
        <v>70</v>
      </c>
      <c r="J35">
        <v>70</v>
      </c>
      <c r="K35" s="75">
        <v>70</v>
      </c>
      <c r="L35">
        <v>70</v>
      </c>
      <c r="M35">
        <v>75</v>
      </c>
      <c r="N35">
        <v>80</v>
      </c>
      <c r="O35">
        <v>80</v>
      </c>
      <c r="P35">
        <v>80</v>
      </c>
      <c r="Q35">
        <v>85</v>
      </c>
      <c r="R35">
        <v>80</v>
      </c>
      <c r="S35">
        <v>80</v>
      </c>
      <c r="Y35">
        <v>80</v>
      </c>
      <c r="Z35">
        <v>100</v>
      </c>
      <c r="AG35" s="4"/>
      <c r="AH35" s="2">
        <f t="shared" ref="AH35:AH52" si="38">AVERAGE(C35:E35)</f>
        <v>35</v>
      </c>
      <c r="AI35" s="2">
        <f t="shared" ref="AI35:AI52" si="39">AVERAGE(I35:K35)</f>
        <v>70</v>
      </c>
      <c r="AJ35" s="2">
        <f>AVERAGE(P35:U35)</f>
        <v>81.25</v>
      </c>
      <c r="AK35" s="4"/>
      <c r="AL35" s="5"/>
      <c r="AM35" s="8">
        <f t="shared" ref="AM35:AM45" si="40">D35-C35</f>
        <v>-5</v>
      </c>
      <c r="AN35" s="8">
        <f t="shared" ref="AN35:AN45" si="41">E35-D35</f>
        <v>10</v>
      </c>
      <c r="AO35" s="8"/>
      <c r="AP35" s="8">
        <f>G35-E35</f>
        <v>25</v>
      </c>
      <c r="AQ35" s="8">
        <f t="shared" ref="AQ35:BB36" si="42">H35-G35</f>
        <v>5</v>
      </c>
      <c r="AR35" s="8">
        <f t="shared" si="42"/>
        <v>0</v>
      </c>
      <c r="AS35" s="8">
        <f t="shared" si="42"/>
        <v>0</v>
      </c>
      <c r="AT35" s="75">
        <f t="shared" si="42"/>
        <v>0</v>
      </c>
      <c r="AU35" s="8">
        <f t="shared" si="42"/>
        <v>0</v>
      </c>
      <c r="AV35" s="8">
        <f t="shared" si="42"/>
        <v>5</v>
      </c>
      <c r="AW35" s="8">
        <f t="shared" si="42"/>
        <v>5</v>
      </c>
      <c r="AX35" s="8">
        <f t="shared" si="42"/>
        <v>0</v>
      </c>
      <c r="AY35" s="8">
        <f t="shared" si="42"/>
        <v>0</v>
      </c>
      <c r="AZ35" s="8">
        <f t="shared" si="42"/>
        <v>5</v>
      </c>
      <c r="BA35" s="8">
        <f t="shared" si="42"/>
        <v>-5</v>
      </c>
      <c r="BB35" s="8">
        <f t="shared" si="42"/>
        <v>0</v>
      </c>
      <c r="BC35" s="8"/>
      <c r="BD35" s="8"/>
      <c r="BE35" s="8"/>
      <c r="BF35" s="8"/>
      <c r="BG35" s="8"/>
      <c r="BH35" s="8">
        <f>Y35-S35</f>
        <v>0</v>
      </c>
      <c r="BI35" s="8">
        <f>Z35-Y35</f>
        <v>20</v>
      </c>
      <c r="BJ35" s="8"/>
      <c r="BK35" s="8"/>
      <c r="BL35" s="8"/>
      <c r="BM35" s="8"/>
      <c r="BN35" s="8"/>
      <c r="BO35" s="8"/>
      <c r="BP35" s="4"/>
      <c r="BQ35" s="16" t="str">
        <f t="shared" ref="BQ35:BQ52" si="43">A35</f>
        <v>U150713-1#5</v>
      </c>
      <c r="BR35" s="8">
        <f>COUNTIF(AM35:AT35,$BR$3)</f>
        <v>1</v>
      </c>
      <c r="BS35">
        <f>COUNTIF(AM35:AT35,$BS$3)</f>
        <v>0</v>
      </c>
      <c r="BT35">
        <f>BR35+BS35</f>
        <v>1</v>
      </c>
      <c r="BU35">
        <f t="shared" ref="BU35:BU53" si="44">COUNT(AM35:AT35)</f>
        <v>7</v>
      </c>
      <c r="BV35" s="4"/>
      <c r="CA35" s="4"/>
    </row>
    <row r="36" spans="1:79">
      <c r="A36" t="s">
        <v>30</v>
      </c>
      <c r="B36" t="s">
        <v>1</v>
      </c>
      <c r="C36">
        <v>15</v>
      </c>
      <c r="D36">
        <v>10</v>
      </c>
      <c r="E36">
        <v>30</v>
      </c>
      <c r="F36">
        <v>25</v>
      </c>
      <c r="G36">
        <v>5</v>
      </c>
      <c r="H36">
        <v>5</v>
      </c>
      <c r="I36">
        <v>10</v>
      </c>
      <c r="J36">
        <v>15</v>
      </c>
      <c r="K36" s="75">
        <v>15</v>
      </c>
      <c r="L36">
        <v>15</v>
      </c>
      <c r="M36">
        <v>30</v>
      </c>
      <c r="N36">
        <v>20</v>
      </c>
      <c r="O36">
        <v>25</v>
      </c>
      <c r="P36">
        <v>30</v>
      </c>
      <c r="Q36">
        <v>20</v>
      </c>
      <c r="R36">
        <v>25</v>
      </c>
      <c r="S36">
        <v>25</v>
      </c>
      <c r="Y36">
        <v>40</v>
      </c>
      <c r="Z36">
        <v>35</v>
      </c>
      <c r="AA36">
        <v>70</v>
      </c>
      <c r="AG36" s="4"/>
      <c r="AH36" s="2">
        <f t="shared" si="38"/>
        <v>18.333333333333332</v>
      </c>
      <c r="AI36" s="59">
        <f t="shared" si="39"/>
        <v>13.333333333333334</v>
      </c>
      <c r="AJ36" s="2">
        <f>AVERAGE(P36:U36)</f>
        <v>25</v>
      </c>
      <c r="AK36" s="4"/>
      <c r="AM36" s="8">
        <f t="shared" si="40"/>
        <v>-5</v>
      </c>
      <c r="AN36" s="8">
        <f t="shared" si="41"/>
        <v>20</v>
      </c>
      <c r="AO36" s="8">
        <f t="shared" ref="AO36:AP43" si="45">F36-E36</f>
        <v>-5</v>
      </c>
      <c r="AP36" s="8">
        <f t="shared" si="45"/>
        <v>-20</v>
      </c>
      <c r="AQ36" s="8">
        <f t="shared" si="42"/>
        <v>0</v>
      </c>
      <c r="AR36" s="8">
        <f t="shared" si="42"/>
        <v>5</v>
      </c>
      <c r="AS36" s="8">
        <f t="shared" si="42"/>
        <v>5</v>
      </c>
      <c r="AT36" s="75">
        <f t="shared" si="42"/>
        <v>0</v>
      </c>
      <c r="AU36" s="8">
        <f t="shared" si="42"/>
        <v>0</v>
      </c>
      <c r="AV36" s="8">
        <f t="shared" si="42"/>
        <v>15</v>
      </c>
      <c r="AW36" s="8">
        <f t="shared" si="42"/>
        <v>-10</v>
      </c>
      <c r="AX36" s="8">
        <f t="shared" si="42"/>
        <v>5</v>
      </c>
      <c r="AY36" s="8">
        <f t="shared" si="42"/>
        <v>5</v>
      </c>
      <c r="AZ36" s="8">
        <f t="shared" si="42"/>
        <v>-10</v>
      </c>
      <c r="BA36" s="8">
        <f t="shared" si="42"/>
        <v>5</v>
      </c>
      <c r="BB36" s="8">
        <f t="shared" si="42"/>
        <v>0</v>
      </c>
      <c r="BC36" s="8"/>
      <c r="BD36" s="8"/>
      <c r="BE36" s="8"/>
      <c r="BF36" s="8"/>
      <c r="BG36" s="8"/>
      <c r="BH36" s="8">
        <f>Y36-S36</f>
        <v>15</v>
      </c>
      <c r="BI36" s="8">
        <f>Z36-Y36</f>
        <v>-5</v>
      </c>
      <c r="BJ36" s="8">
        <f>AA36-Z36</f>
        <v>35</v>
      </c>
      <c r="BK36" s="8"/>
      <c r="BL36" s="8"/>
      <c r="BM36" s="8"/>
      <c r="BN36" s="8"/>
      <c r="BO36" s="8"/>
      <c r="BP36" s="4"/>
      <c r="BQ36" s="15" t="str">
        <f t="shared" si="43"/>
        <v>U150713-2#5</v>
      </c>
      <c r="BR36" s="8">
        <f t="shared" ref="BR36:BR51" si="46">COUNTIF(AM36:AT36,$BR$3)</f>
        <v>1</v>
      </c>
      <c r="BS36" s="8">
        <f t="shared" ref="BS36:BS51" si="47">COUNTIF(AM36:AT36,$BS$3)</f>
        <v>1</v>
      </c>
      <c r="BT36">
        <f t="shared" ref="BT36:BT52" si="48">BR36+BS36</f>
        <v>2</v>
      </c>
      <c r="BU36">
        <f t="shared" si="44"/>
        <v>8</v>
      </c>
      <c r="BV36" s="4"/>
      <c r="CA36" s="4"/>
    </row>
    <row r="37" spans="1:79">
      <c r="A37" s="5" t="s">
        <v>31</v>
      </c>
      <c r="B37" s="5" t="s">
        <v>1</v>
      </c>
      <c r="C37" s="5">
        <v>10</v>
      </c>
      <c r="D37" s="5">
        <v>10</v>
      </c>
      <c r="E37" s="5">
        <v>25</v>
      </c>
      <c r="F37" s="5">
        <v>30</v>
      </c>
      <c r="G37" s="5">
        <v>10</v>
      </c>
      <c r="H37" s="5">
        <v>15</v>
      </c>
      <c r="I37" s="5">
        <v>100</v>
      </c>
      <c r="J37" s="5">
        <v>100</v>
      </c>
      <c r="K37" s="79">
        <v>100</v>
      </c>
      <c r="AG37" s="4"/>
      <c r="AH37" s="2">
        <f t="shared" si="38"/>
        <v>15</v>
      </c>
      <c r="AI37" s="59">
        <f t="shared" si="39"/>
        <v>100</v>
      </c>
      <c r="AJ37" s="2"/>
      <c r="AK37" s="4"/>
      <c r="AM37" s="8">
        <f t="shared" si="40"/>
        <v>0</v>
      </c>
      <c r="AN37" s="8">
        <f t="shared" si="41"/>
        <v>15</v>
      </c>
      <c r="AO37" s="8">
        <f t="shared" si="45"/>
        <v>5</v>
      </c>
      <c r="AP37" s="8">
        <f t="shared" si="45"/>
        <v>-20</v>
      </c>
      <c r="AQ37" s="8">
        <f t="shared" ref="AQ37:AT43" si="49">H37-G37</f>
        <v>5</v>
      </c>
      <c r="AR37" s="8">
        <f t="shared" si="49"/>
        <v>85</v>
      </c>
      <c r="AS37" s="8">
        <f t="shared" si="49"/>
        <v>0</v>
      </c>
      <c r="AT37" s="75">
        <f t="shared" si="49"/>
        <v>0</v>
      </c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4"/>
      <c r="BQ37" s="15" t="str">
        <f t="shared" si="43"/>
        <v>U150713-2#6</v>
      </c>
      <c r="BR37" s="8">
        <f t="shared" si="46"/>
        <v>1</v>
      </c>
      <c r="BS37" s="8">
        <f t="shared" si="47"/>
        <v>1</v>
      </c>
      <c r="BT37">
        <f t="shared" si="48"/>
        <v>2</v>
      </c>
      <c r="BU37">
        <f t="shared" si="44"/>
        <v>8</v>
      </c>
      <c r="BV37" s="4"/>
      <c r="CA37" s="4"/>
    </row>
    <row r="38" spans="1:79">
      <c r="A38" t="s">
        <v>32</v>
      </c>
      <c r="B38" t="s">
        <v>1</v>
      </c>
      <c r="C38">
        <v>10</v>
      </c>
      <c r="D38">
        <v>10</v>
      </c>
      <c r="E38">
        <v>25</v>
      </c>
      <c r="F38">
        <v>50</v>
      </c>
      <c r="G38">
        <v>20</v>
      </c>
      <c r="H38">
        <v>55</v>
      </c>
      <c r="I38">
        <v>60</v>
      </c>
      <c r="J38">
        <v>75</v>
      </c>
      <c r="K38" s="75">
        <v>100</v>
      </c>
      <c r="L38">
        <v>100</v>
      </c>
      <c r="M38">
        <v>100</v>
      </c>
      <c r="AG38" s="4"/>
      <c r="AH38" s="2">
        <f t="shared" si="38"/>
        <v>15</v>
      </c>
      <c r="AI38" s="59">
        <f t="shared" si="39"/>
        <v>78.333333333333329</v>
      </c>
      <c r="AJ38" s="2"/>
      <c r="AK38" s="4"/>
      <c r="AM38" s="8">
        <f t="shared" si="40"/>
        <v>0</v>
      </c>
      <c r="AN38" s="8">
        <f t="shared" si="41"/>
        <v>15</v>
      </c>
      <c r="AO38" s="8">
        <f t="shared" si="45"/>
        <v>25</v>
      </c>
      <c r="AP38" s="8">
        <f t="shared" si="45"/>
        <v>-30</v>
      </c>
      <c r="AQ38" s="8">
        <f t="shared" si="49"/>
        <v>35</v>
      </c>
      <c r="AR38" s="8">
        <f t="shared" si="49"/>
        <v>5</v>
      </c>
      <c r="AS38" s="8">
        <f t="shared" si="49"/>
        <v>15</v>
      </c>
      <c r="AT38" s="75">
        <f t="shared" si="49"/>
        <v>25</v>
      </c>
      <c r="AU38" s="8">
        <f>L38-K38</f>
        <v>0</v>
      </c>
      <c r="AV38" s="8">
        <f>M38-L38</f>
        <v>0</v>
      </c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4"/>
      <c r="BQ38" s="15" t="str">
        <f t="shared" si="43"/>
        <v>U150713-2#7</v>
      </c>
      <c r="BR38" s="8">
        <f t="shared" si="46"/>
        <v>3</v>
      </c>
      <c r="BS38" s="8">
        <f t="shared" si="47"/>
        <v>1</v>
      </c>
      <c r="BT38">
        <f t="shared" si="48"/>
        <v>4</v>
      </c>
      <c r="BU38">
        <f t="shared" si="44"/>
        <v>8</v>
      </c>
      <c r="BV38" s="4"/>
      <c r="CA38" s="4"/>
    </row>
    <row r="39" spans="1:79">
      <c r="A39" t="s">
        <v>33</v>
      </c>
      <c r="B39" t="s">
        <v>1</v>
      </c>
      <c r="C39">
        <v>20</v>
      </c>
      <c r="D39">
        <v>15</v>
      </c>
      <c r="E39">
        <v>15</v>
      </c>
      <c r="F39">
        <v>15</v>
      </c>
      <c r="G39">
        <v>60</v>
      </c>
      <c r="H39">
        <v>35</v>
      </c>
      <c r="I39">
        <v>35</v>
      </c>
      <c r="J39">
        <v>35</v>
      </c>
      <c r="K39" s="75">
        <v>35</v>
      </c>
      <c r="L39">
        <v>20</v>
      </c>
      <c r="M39">
        <v>20</v>
      </c>
      <c r="N39">
        <v>15</v>
      </c>
      <c r="O39">
        <v>45</v>
      </c>
      <c r="P39">
        <v>45</v>
      </c>
      <c r="V39">
        <v>30</v>
      </c>
      <c r="W39">
        <v>30</v>
      </c>
      <c r="X39">
        <v>70</v>
      </c>
      <c r="AG39" s="4"/>
      <c r="AH39" s="2">
        <f t="shared" si="38"/>
        <v>16.666666666666668</v>
      </c>
      <c r="AI39" s="59">
        <f t="shared" si="39"/>
        <v>35</v>
      </c>
      <c r="AJ39" s="2">
        <f>AVERAGE(P39:U39)</f>
        <v>45</v>
      </c>
      <c r="AK39" s="4"/>
      <c r="AM39" s="8">
        <f t="shared" si="40"/>
        <v>-5</v>
      </c>
      <c r="AN39" s="8">
        <f t="shared" si="41"/>
        <v>0</v>
      </c>
      <c r="AO39" s="8">
        <f t="shared" si="45"/>
        <v>0</v>
      </c>
      <c r="AP39" s="8">
        <f t="shared" si="45"/>
        <v>45</v>
      </c>
      <c r="AQ39" s="8">
        <f t="shared" si="49"/>
        <v>-25</v>
      </c>
      <c r="AR39" s="8">
        <f t="shared" si="49"/>
        <v>0</v>
      </c>
      <c r="AS39" s="8">
        <f t="shared" si="49"/>
        <v>0</v>
      </c>
      <c r="AT39" s="75">
        <f t="shared" si="49"/>
        <v>0</v>
      </c>
      <c r="AU39" s="8">
        <f>L39-K39</f>
        <v>-15</v>
      </c>
      <c r="AV39" s="8">
        <f>M39-L39</f>
        <v>0</v>
      </c>
      <c r="AW39" s="8">
        <f>N39-M39</f>
        <v>-5</v>
      </c>
      <c r="AX39" s="8">
        <f>O39-N39</f>
        <v>30</v>
      </c>
      <c r="AY39" s="8">
        <f>P39-O39</f>
        <v>0</v>
      </c>
      <c r="AZ39" s="8"/>
      <c r="BA39" s="8"/>
      <c r="BB39" s="8"/>
      <c r="BC39" s="8"/>
      <c r="BD39" s="8"/>
      <c r="BE39" s="8">
        <f>V39-P39</f>
        <v>-15</v>
      </c>
      <c r="BF39" s="8">
        <f>W39-V39</f>
        <v>0</v>
      </c>
      <c r="BG39" s="8">
        <f>X39-W39</f>
        <v>40</v>
      </c>
      <c r="BH39" s="8"/>
      <c r="BI39" s="8"/>
      <c r="BJ39" s="8"/>
      <c r="BK39" s="8"/>
      <c r="BL39" s="8"/>
      <c r="BM39" s="8"/>
      <c r="BN39" s="8"/>
      <c r="BO39" s="8"/>
      <c r="BP39" s="4"/>
      <c r="BQ39" s="15" t="str">
        <f t="shared" si="43"/>
        <v>U150803#2</v>
      </c>
      <c r="BR39" s="8">
        <f t="shared" si="46"/>
        <v>1</v>
      </c>
      <c r="BS39" s="8">
        <f t="shared" si="47"/>
        <v>1</v>
      </c>
      <c r="BT39">
        <f t="shared" si="48"/>
        <v>2</v>
      </c>
      <c r="BU39">
        <f t="shared" si="44"/>
        <v>8</v>
      </c>
      <c r="BV39" s="4"/>
      <c r="CA39" s="4"/>
    </row>
    <row r="40" spans="1:79">
      <c r="A40" t="s">
        <v>34</v>
      </c>
      <c r="B40" t="s">
        <v>1</v>
      </c>
      <c r="C40">
        <v>45</v>
      </c>
      <c r="D40">
        <v>70</v>
      </c>
      <c r="E40">
        <v>70</v>
      </c>
      <c r="F40">
        <v>60</v>
      </c>
      <c r="G40">
        <v>75</v>
      </c>
      <c r="H40">
        <v>100</v>
      </c>
      <c r="I40">
        <v>65</v>
      </c>
      <c r="J40">
        <v>75</v>
      </c>
      <c r="K40" s="75">
        <v>70</v>
      </c>
      <c r="R40">
        <v>70</v>
      </c>
      <c r="T40">
        <v>100</v>
      </c>
      <c r="U40">
        <v>100</v>
      </c>
      <c r="V40">
        <v>80</v>
      </c>
      <c r="W40">
        <v>80</v>
      </c>
      <c r="Y40">
        <v>85</v>
      </c>
      <c r="Z40">
        <v>75</v>
      </c>
      <c r="AA40">
        <v>100</v>
      </c>
      <c r="AG40" s="4"/>
      <c r="AH40" s="2">
        <f t="shared" si="38"/>
        <v>61.666666666666664</v>
      </c>
      <c r="AI40" s="59">
        <f t="shared" si="39"/>
        <v>70</v>
      </c>
      <c r="AJ40" s="2">
        <f>AVERAGE(P40:U40)</f>
        <v>90</v>
      </c>
      <c r="AK40" s="4"/>
      <c r="AM40" s="8">
        <f t="shared" si="40"/>
        <v>25</v>
      </c>
      <c r="AN40" s="8">
        <f t="shared" si="41"/>
        <v>0</v>
      </c>
      <c r="AO40" s="8">
        <f t="shared" si="45"/>
        <v>-10</v>
      </c>
      <c r="AP40" s="8">
        <f t="shared" si="45"/>
        <v>15</v>
      </c>
      <c r="AQ40" s="8">
        <f t="shared" si="49"/>
        <v>25</v>
      </c>
      <c r="AR40" s="8">
        <f t="shared" si="49"/>
        <v>-35</v>
      </c>
      <c r="AS40" s="8">
        <f t="shared" si="49"/>
        <v>10</v>
      </c>
      <c r="AT40" s="75">
        <f t="shared" si="49"/>
        <v>-5</v>
      </c>
      <c r="AU40" s="8"/>
      <c r="AV40" s="8"/>
      <c r="AW40" s="8"/>
      <c r="AX40" s="8"/>
      <c r="AY40" s="8"/>
      <c r="AZ40" s="8"/>
      <c r="BA40" s="8">
        <f>R40-K40</f>
        <v>0</v>
      </c>
      <c r="BB40" s="8"/>
      <c r="BC40" s="8">
        <f>T40-R40</f>
        <v>30</v>
      </c>
      <c r="BD40" s="8">
        <f t="shared" ref="BD40:BF41" si="50">U40-T40</f>
        <v>0</v>
      </c>
      <c r="BE40" s="8">
        <f t="shared" si="50"/>
        <v>-20</v>
      </c>
      <c r="BF40" s="8">
        <f t="shared" si="50"/>
        <v>0</v>
      </c>
      <c r="BG40" s="8"/>
      <c r="BH40" s="8">
        <f>Y40-W40</f>
        <v>5</v>
      </c>
      <c r="BI40" s="8">
        <f>Z40-Y40</f>
        <v>-10</v>
      </c>
      <c r="BJ40" s="8">
        <f>AA40-Z40</f>
        <v>25</v>
      </c>
      <c r="BK40" s="8"/>
      <c r="BL40" s="8"/>
      <c r="BM40" s="8"/>
      <c r="BN40" s="8"/>
      <c r="BO40" s="8"/>
      <c r="BP40" s="4"/>
      <c r="BQ40" s="15" t="str">
        <f t="shared" si="43"/>
        <v>U150902-1#2</v>
      </c>
      <c r="BR40" s="8">
        <f t="shared" si="46"/>
        <v>2</v>
      </c>
      <c r="BS40" s="8">
        <f t="shared" si="47"/>
        <v>1</v>
      </c>
      <c r="BT40">
        <f t="shared" si="48"/>
        <v>3</v>
      </c>
      <c r="BU40">
        <f t="shared" si="44"/>
        <v>8</v>
      </c>
      <c r="BV40" s="4"/>
      <c r="CA40" s="4"/>
    </row>
    <row r="41" spans="1:79">
      <c r="A41" t="s">
        <v>35</v>
      </c>
      <c r="B41" t="s">
        <v>1</v>
      </c>
      <c r="C41">
        <v>60</v>
      </c>
      <c r="D41">
        <v>60</v>
      </c>
      <c r="E41">
        <v>60</v>
      </c>
      <c r="F41">
        <v>60</v>
      </c>
      <c r="G41">
        <v>55</v>
      </c>
      <c r="H41">
        <v>50</v>
      </c>
      <c r="I41">
        <v>60</v>
      </c>
      <c r="J41">
        <v>65</v>
      </c>
      <c r="K41" s="75">
        <v>60</v>
      </c>
      <c r="S41">
        <v>50</v>
      </c>
      <c r="T41">
        <v>50</v>
      </c>
      <c r="U41">
        <v>60</v>
      </c>
      <c r="V41">
        <v>75</v>
      </c>
      <c r="W41">
        <v>65</v>
      </c>
      <c r="Y41">
        <v>55</v>
      </c>
      <c r="Z41">
        <v>55</v>
      </c>
      <c r="AA41">
        <v>60</v>
      </c>
      <c r="AB41">
        <v>65</v>
      </c>
      <c r="AC41">
        <v>50</v>
      </c>
      <c r="AD41">
        <v>65</v>
      </c>
      <c r="AE41">
        <v>60</v>
      </c>
      <c r="AF41">
        <v>55</v>
      </c>
      <c r="AG41" s="4"/>
      <c r="AH41" s="2">
        <f t="shared" si="38"/>
        <v>60</v>
      </c>
      <c r="AI41" s="59">
        <f t="shared" si="39"/>
        <v>61.666666666666664</v>
      </c>
      <c r="AJ41" s="2">
        <f>AVERAGE(P41:U41)</f>
        <v>53.333333333333336</v>
      </c>
      <c r="AK41" s="4"/>
      <c r="AM41" s="8">
        <f t="shared" si="40"/>
        <v>0</v>
      </c>
      <c r="AN41" s="8">
        <f t="shared" si="41"/>
        <v>0</v>
      </c>
      <c r="AO41" s="8">
        <f t="shared" si="45"/>
        <v>0</v>
      </c>
      <c r="AP41" s="8">
        <f t="shared" si="45"/>
        <v>-5</v>
      </c>
      <c r="AQ41" s="8">
        <f t="shared" si="49"/>
        <v>-5</v>
      </c>
      <c r="AR41" s="8">
        <f t="shared" si="49"/>
        <v>10</v>
      </c>
      <c r="AS41" s="8">
        <f t="shared" si="49"/>
        <v>5</v>
      </c>
      <c r="AT41" s="75">
        <f t="shared" si="49"/>
        <v>-5</v>
      </c>
      <c r="AU41" s="8"/>
      <c r="AV41" s="8"/>
      <c r="AW41" s="8"/>
      <c r="AX41" s="8"/>
      <c r="AY41" s="8"/>
      <c r="AZ41" s="8"/>
      <c r="BA41" s="8"/>
      <c r="BB41" s="8">
        <f>S41-K41</f>
        <v>-10</v>
      </c>
      <c r="BC41" s="8">
        <f>T41-S41</f>
        <v>0</v>
      </c>
      <c r="BD41" s="8">
        <f t="shared" si="50"/>
        <v>10</v>
      </c>
      <c r="BE41" s="8">
        <f t="shared" si="50"/>
        <v>15</v>
      </c>
      <c r="BF41" s="8">
        <f t="shared" si="50"/>
        <v>-10</v>
      </c>
      <c r="BG41" s="8"/>
      <c r="BH41" s="8">
        <f>Y41-W41</f>
        <v>-10</v>
      </c>
      <c r="BI41" s="8">
        <f>Z41-Y41</f>
        <v>0</v>
      </c>
      <c r="BJ41" s="8">
        <f>AA41-Z41</f>
        <v>5</v>
      </c>
      <c r="BK41" s="8">
        <f>AB41-AA41</f>
        <v>5</v>
      </c>
      <c r="BL41" s="8">
        <f>AC41-AB41</f>
        <v>-15</v>
      </c>
      <c r="BM41" s="8">
        <f>AD41-AC41</f>
        <v>15</v>
      </c>
      <c r="BN41" s="8">
        <f>AE41-AD41</f>
        <v>-5</v>
      </c>
      <c r="BO41" s="8">
        <f>AF41-AE41</f>
        <v>-5</v>
      </c>
      <c r="BP41" s="4"/>
      <c r="BQ41" s="15" t="str">
        <f t="shared" si="43"/>
        <v>U150902-1#3</v>
      </c>
      <c r="BR41" s="8">
        <f t="shared" si="46"/>
        <v>0</v>
      </c>
      <c r="BS41" s="8">
        <f t="shared" si="47"/>
        <v>0</v>
      </c>
      <c r="BT41">
        <f t="shared" si="48"/>
        <v>0</v>
      </c>
      <c r="BU41">
        <f t="shared" si="44"/>
        <v>8</v>
      </c>
      <c r="BV41" s="4"/>
      <c r="CA41" s="4"/>
    </row>
    <row r="42" spans="1:79">
      <c r="A42" t="s">
        <v>36</v>
      </c>
      <c r="B42" t="s">
        <v>1</v>
      </c>
      <c r="C42">
        <v>20</v>
      </c>
      <c r="D42">
        <v>5</v>
      </c>
      <c r="E42">
        <v>15</v>
      </c>
      <c r="F42">
        <v>10</v>
      </c>
      <c r="G42">
        <v>25</v>
      </c>
      <c r="H42">
        <v>10</v>
      </c>
      <c r="I42">
        <v>25</v>
      </c>
      <c r="J42">
        <v>20</v>
      </c>
      <c r="K42" s="75">
        <v>30</v>
      </c>
      <c r="AG42" s="4"/>
      <c r="AH42" s="59">
        <f t="shared" si="38"/>
        <v>13.333333333333334</v>
      </c>
      <c r="AI42" s="59">
        <f t="shared" si="39"/>
        <v>25</v>
      </c>
      <c r="AJ42" s="2"/>
      <c r="AK42" s="4"/>
      <c r="AM42" s="8">
        <f t="shared" si="40"/>
        <v>-15</v>
      </c>
      <c r="AN42" s="8">
        <f t="shared" si="41"/>
        <v>10</v>
      </c>
      <c r="AO42" s="8">
        <f t="shared" si="45"/>
        <v>-5</v>
      </c>
      <c r="AP42" s="8">
        <f t="shared" si="45"/>
        <v>15</v>
      </c>
      <c r="AQ42" s="8">
        <f t="shared" si="49"/>
        <v>-15</v>
      </c>
      <c r="AR42" s="8">
        <f t="shared" si="49"/>
        <v>15</v>
      </c>
      <c r="AS42" s="8">
        <f t="shared" si="49"/>
        <v>-5</v>
      </c>
      <c r="AT42" s="75">
        <f t="shared" si="49"/>
        <v>10</v>
      </c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4"/>
      <c r="BQ42" s="15" t="str">
        <f t="shared" si="43"/>
        <v>U150902-1#6</v>
      </c>
      <c r="BR42" s="8">
        <f t="shared" si="46"/>
        <v>0</v>
      </c>
      <c r="BS42" s="8">
        <f t="shared" si="47"/>
        <v>0</v>
      </c>
      <c r="BT42">
        <f t="shared" si="48"/>
        <v>0</v>
      </c>
      <c r="BU42">
        <f t="shared" si="44"/>
        <v>8</v>
      </c>
      <c r="BV42" s="4"/>
      <c r="CA42" s="4"/>
    </row>
    <row r="43" spans="1:79">
      <c r="A43" t="s">
        <v>37</v>
      </c>
      <c r="B43" t="s">
        <v>1</v>
      </c>
      <c r="C43">
        <v>35</v>
      </c>
      <c r="D43">
        <v>35</v>
      </c>
      <c r="E43">
        <v>35</v>
      </c>
      <c r="F43">
        <v>35</v>
      </c>
      <c r="G43">
        <v>45</v>
      </c>
      <c r="H43">
        <v>50</v>
      </c>
      <c r="I43">
        <v>55</v>
      </c>
      <c r="J43">
        <v>60</v>
      </c>
      <c r="K43" s="75">
        <v>65</v>
      </c>
      <c r="R43">
        <v>75</v>
      </c>
      <c r="S43">
        <v>70</v>
      </c>
      <c r="T43">
        <v>75</v>
      </c>
      <c r="U43">
        <v>75</v>
      </c>
      <c r="V43">
        <v>80</v>
      </c>
      <c r="W43">
        <v>60</v>
      </c>
      <c r="Y43">
        <v>65</v>
      </c>
      <c r="Z43">
        <v>70</v>
      </c>
      <c r="AA43">
        <v>60</v>
      </c>
      <c r="AB43">
        <v>75</v>
      </c>
      <c r="AC43">
        <v>70</v>
      </c>
      <c r="AD43">
        <v>65</v>
      </c>
      <c r="AE43">
        <v>65</v>
      </c>
      <c r="AF43">
        <v>65</v>
      </c>
      <c r="AG43" s="4"/>
      <c r="AH43" s="59">
        <f t="shared" si="38"/>
        <v>35</v>
      </c>
      <c r="AI43" s="59">
        <f t="shared" si="39"/>
        <v>60</v>
      </c>
      <c r="AJ43" s="2">
        <f>AVERAGE(P43:U43)</f>
        <v>73.75</v>
      </c>
      <c r="AK43" s="4"/>
      <c r="AM43" s="8">
        <f t="shared" si="40"/>
        <v>0</v>
      </c>
      <c r="AN43" s="8">
        <f t="shared" si="41"/>
        <v>0</v>
      </c>
      <c r="AO43" s="8">
        <f t="shared" si="45"/>
        <v>0</v>
      </c>
      <c r="AP43" s="8">
        <f t="shared" si="45"/>
        <v>10</v>
      </c>
      <c r="AQ43" s="8">
        <f t="shared" si="49"/>
        <v>5</v>
      </c>
      <c r="AR43" s="8">
        <f t="shared" si="49"/>
        <v>5</v>
      </c>
      <c r="AS43" s="8">
        <f t="shared" si="49"/>
        <v>5</v>
      </c>
      <c r="AT43" s="75">
        <f t="shared" si="49"/>
        <v>5</v>
      </c>
      <c r="AU43" s="8"/>
      <c r="AV43" s="8"/>
      <c r="AW43" s="8"/>
      <c r="AX43" s="8"/>
      <c r="AY43" s="8"/>
      <c r="AZ43" s="8"/>
      <c r="BA43" s="8">
        <f>R43-K43</f>
        <v>10</v>
      </c>
      <c r="BB43" s="8">
        <f>S43-R43</f>
        <v>-5</v>
      </c>
      <c r="BC43" s="8">
        <f>T43-S43</f>
        <v>5</v>
      </c>
      <c r="BD43" s="8">
        <f>U43-T43</f>
        <v>0</v>
      </c>
      <c r="BE43" s="8">
        <f>V43-U43</f>
        <v>5</v>
      </c>
      <c r="BF43" s="8">
        <f>W43-V43</f>
        <v>-20</v>
      </c>
      <c r="BG43" s="8"/>
      <c r="BH43" s="8">
        <f>Y43-W43</f>
        <v>5</v>
      </c>
      <c r="BI43" s="8">
        <f t="shared" ref="BI43:BO43" si="51">Z43-Y43</f>
        <v>5</v>
      </c>
      <c r="BJ43" s="8">
        <f t="shared" si="51"/>
        <v>-10</v>
      </c>
      <c r="BK43" s="8">
        <f t="shared" si="51"/>
        <v>15</v>
      </c>
      <c r="BL43" s="8">
        <f t="shared" si="51"/>
        <v>-5</v>
      </c>
      <c r="BM43" s="8">
        <f t="shared" si="51"/>
        <v>-5</v>
      </c>
      <c r="BN43" s="8">
        <f t="shared" si="51"/>
        <v>0</v>
      </c>
      <c r="BO43" s="8">
        <f t="shared" si="51"/>
        <v>0</v>
      </c>
      <c r="BP43" s="4"/>
      <c r="BQ43" s="15" t="str">
        <f t="shared" si="43"/>
        <v>U150902-2#5</v>
      </c>
      <c r="BR43" s="8">
        <f t="shared" si="46"/>
        <v>0</v>
      </c>
      <c r="BS43" s="8">
        <f t="shared" si="47"/>
        <v>0</v>
      </c>
      <c r="BT43">
        <f t="shared" si="48"/>
        <v>0</v>
      </c>
      <c r="BU43">
        <f t="shared" si="44"/>
        <v>8</v>
      </c>
      <c r="BV43" s="4"/>
      <c r="CA43" s="4"/>
    </row>
    <row r="44" spans="1:79">
      <c r="A44" t="s">
        <v>38</v>
      </c>
      <c r="B44" t="s">
        <v>1</v>
      </c>
      <c r="C44">
        <v>40</v>
      </c>
      <c r="D44">
        <v>50</v>
      </c>
      <c r="E44">
        <v>60</v>
      </c>
      <c r="F44">
        <v>60</v>
      </c>
      <c r="H44">
        <v>70</v>
      </c>
      <c r="I44">
        <v>70</v>
      </c>
      <c r="J44">
        <v>75</v>
      </c>
      <c r="K44" s="75">
        <v>70</v>
      </c>
      <c r="L44">
        <v>80</v>
      </c>
      <c r="AG44" s="4"/>
      <c r="AH44" s="59">
        <f t="shared" si="38"/>
        <v>50</v>
      </c>
      <c r="AI44" s="59">
        <f t="shared" si="39"/>
        <v>71.666666666666671</v>
      </c>
      <c r="AJ44" s="2"/>
      <c r="AK44" s="4"/>
      <c r="AM44" s="8">
        <f t="shared" si="40"/>
        <v>10</v>
      </c>
      <c r="AN44" s="8">
        <f t="shared" si="41"/>
        <v>10</v>
      </c>
      <c r="AO44" s="8">
        <f t="shared" ref="AO44:AO52" si="52">F44-E44</f>
        <v>0</v>
      </c>
      <c r="AP44" s="8"/>
      <c r="AQ44" s="8">
        <f>H44-F44</f>
        <v>10</v>
      </c>
      <c r="AR44" s="8">
        <f t="shared" ref="AR44:AU45" si="53">I44-H44</f>
        <v>0</v>
      </c>
      <c r="AS44" s="8">
        <f t="shared" si="53"/>
        <v>5</v>
      </c>
      <c r="AT44" s="75">
        <f t="shared" si="53"/>
        <v>-5</v>
      </c>
      <c r="AU44" s="8">
        <f t="shared" si="53"/>
        <v>10</v>
      </c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4"/>
      <c r="BQ44" s="15" t="str">
        <f t="shared" si="43"/>
        <v>U160109#6</v>
      </c>
      <c r="BR44" s="8">
        <f t="shared" si="46"/>
        <v>0</v>
      </c>
      <c r="BS44" s="8">
        <f t="shared" si="47"/>
        <v>0</v>
      </c>
      <c r="BT44">
        <f t="shared" si="48"/>
        <v>0</v>
      </c>
      <c r="BU44">
        <f t="shared" si="44"/>
        <v>7</v>
      </c>
      <c r="BV44" s="4"/>
      <c r="CA44" s="4"/>
    </row>
    <row r="45" spans="1:79">
      <c r="A45" t="s">
        <v>39</v>
      </c>
      <c r="B45" t="s">
        <v>1</v>
      </c>
      <c r="C45">
        <v>40</v>
      </c>
      <c r="D45">
        <v>45</v>
      </c>
      <c r="E45">
        <v>15</v>
      </c>
      <c r="F45">
        <v>25</v>
      </c>
      <c r="H45">
        <v>25</v>
      </c>
      <c r="I45">
        <v>25</v>
      </c>
      <c r="J45">
        <v>30</v>
      </c>
      <c r="K45" s="75">
        <v>25</v>
      </c>
      <c r="L45">
        <v>50</v>
      </c>
      <c r="M45">
        <v>60</v>
      </c>
      <c r="AG45" s="4"/>
      <c r="AH45" s="59">
        <f t="shared" si="38"/>
        <v>33.333333333333336</v>
      </c>
      <c r="AI45" s="59">
        <f t="shared" si="39"/>
        <v>26.666666666666668</v>
      </c>
      <c r="AJ45" s="2"/>
      <c r="AK45" s="4"/>
      <c r="AM45" s="8">
        <f t="shared" si="40"/>
        <v>5</v>
      </c>
      <c r="AN45" s="8">
        <f t="shared" si="41"/>
        <v>-30</v>
      </c>
      <c r="AO45" s="8">
        <f t="shared" si="52"/>
        <v>10</v>
      </c>
      <c r="AP45" s="8"/>
      <c r="AQ45" s="8">
        <f>H45-F45</f>
        <v>0</v>
      </c>
      <c r="AR45" s="8">
        <f t="shared" si="53"/>
        <v>0</v>
      </c>
      <c r="AS45" s="8">
        <f t="shared" si="53"/>
        <v>5</v>
      </c>
      <c r="AT45" s="75">
        <f t="shared" si="53"/>
        <v>-5</v>
      </c>
      <c r="AU45" s="8">
        <f t="shared" si="53"/>
        <v>25</v>
      </c>
      <c r="AV45" s="8">
        <f>M45-L45</f>
        <v>10</v>
      </c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4"/>
      <c r="BQ45" s="15" t="str">
        <f t="shared" si="43"/>
        <v>U160109#7</v>
      </c>
      <c r="BR45" s="8">
        <f t="shared" si="46"/>
        <v>0</v>
      </c>
      <c r="BS45" s="8">
        <f t="shared" si="47"/>
        <v>1</v>
      </c>
      <c r="BT45">
        <f t="shared" si="48"/>
        <v>1</v>
      </c>
      <c r="BU45">
        <f t="shared" si="44"/>
        <v>7</v>
      </c>
      <c r="BV45" s="4"/>
      <c r="CA45" s="4"/>
    </row>
    <row r="46" spans="1:79">
      <c r="A46" t="s">
        <v>40</v>
      </c>
      <c r="B46" t="s">
        <v>1</v>
      </c>
      <c r="D46">
        <v>15</v>
      </c>
      <c r="E46">
        <v>40</v>
      </c>
      <c r="F46">
        <v>35</v>
      </c>
      <c r="G46">
        <v>45</v>
      </c>
      <c r="H46">
        <v>50</v>
      </c>
      <c r="I46">
        <v>40</v>
      </c>
      <c r="J46">
        <v>35</v>
      </c>
      <c r="K46" s="75">
        <v>55</v>
      </c>
      <c r="AG46" s="4"/>
      <c r="AH46" s="59">
        <f t="shared" si="38"/>
        <v>27.5</v>
      </c>
      <c r="AI46" s="59">
        <f t="shared" si="39"/>
        <v>43.333333333333336</v>
      </c>
      <c r="AJ46" s="2"/>
      <c r="AK46" s="4"/>
      <c r="AM46" s="8"/>
      <c r="AN46" s="8">
        <f t="shared" ref="AN46:AN52" si="54">E46-D46</f>
        <v>25</v>
      </c>
      <c r="AO46" s="8">
        <f t="shared" si="52"/>
        <v>-5</v>
      </c>
      <c r="AP46" s="8">
        <f t="shared" ref="AP46:AT49" si="55">G46-F46</f>
        <v>10</v>
      </c>
      <c r="AQ46" s="8">
        <f t="shared" si="55"/>
        <v>5</v>
      </c>
      <c r="AR46" s="8">
        <f t="shared" si="55"/>
        <v>-10</v>
      </c>
      <c r="AS46" s="8">
        <f t="shared" si="55"/>
        <v>-5</v>
      </c>
      <c r="AT46" s="75">
        <f t="shared" si="55"/>
        <v>20</v>
      </c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4"/>
      <c r="BQ46" s="15" t="str">
        <f t="shared" si="43"/>
        <v>U160119#1</v>
      </c>
      <c r="BR46" s="8">
        <f t="shared" si="46"/>
        <v>2</v>
      </c>
      <c r="BS46" s="8">
        <f t="shared" si="47"/>
        <v>0</v>
      </c>
      <c r="BT46">
        <f t="shared" si="48"/>
        <v>2</v>
      </c>
      <c r="BU46">
        <f t="shared" si="44"/>
        <v>7</v>
      </c>
      <c r="BV46" s="4"/>
      <c r="CA46" s="4"/>
    </row>
    <row r="47" spans="1:79">
      <c r="A47" t="s">
        <v>41</v>
      </c>
      <c r="B47" t="s">
        <v>1</v>
      </c>
      <c r="D47">
        <v>20</v>
      </c>
      <c r="E47">
        <v>20</v>
      </c>
      <c r="F47">
        <v>20</v>
      </c>
      <c r="G47">
        <v>15</v>
      </c>
      <c r="H47">
        <v>15</v>
      </c>
      <c r="I47">
        <v>20</v>
      </c>
      <c r="J47">
        <v>25</v>
      </c>
      <c r="K47" s="75">
        <v>25</v>
      </c>
      <c r="AG47" s="4"/>
      <c r="AH47" s="59">
        <f t="shared" si="38"/>
        <v>20</v>
      </c>
      <c r="AI47" s="59">
        <f t="shared" si="39"/>
        <v>23.333333333333332</v>
      </c>
      <c r="AJ47" s="2"/>
      <c r="AK47" s="4"/>
      <c r="AM47" s="8"/>
      <c r="AN47" s="8">
        <f t="shared" si="54"/>
        <v>0</v>
      </c>
      <c r="AO47" s="8">
        <f t="shared" si="52"/>
        <v>0</v>
      </c>
      <c r="AP47" s="8">
        <f t="shared" si="55"/>
        <v>-5</v>
      </c>
      <c r="AQ47" s="8">
        <f t="shared" si="55"/>
        <v>0</v>
      </c>
      <c r="AR47" s="8">
        <f t="shared" si="55"/>
        <v>5</v>
      </c>
      <c r="AS47" s="8">
        <f t="shared" si="55"/>
        <v>5</v>
      </c>
      <c r="AT47" s="75">
        <f t="shared" si="55"/>
        <v>0</v>
      </c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4"/>
      <c r="BQ47" s="15" t="str">
        <f t="shared" si="43"/>
        <v>U160119#2</v>
      </c>
      <c r="BR47" s="8">
        <f t="shared" si="46"/>
        <v>0</v>
      </c>
      <c r="BS47" s="8">
        <f t="shared" si="47"/>
        <v>0</v>
      </c>
      <c r="BT47">
        <f t="shared" si="48"/>
        <v>0</v>
      </c>
      <c r="BU47">
        <f t="shared" si="44"/>
        <v>7</v>
      </c>
      <c r="BV47" s="4"/>
      <c r="CA47" s="4"/>
    </row>
    <row r="48" spans="1:79">
      <c r="A48" t="s">
        <v>42</v>
      </c>
      <c r="B48" t="s">
        <v>1</v>
      </c>
      <c r="D48">
        <v>20</v>
      </c>
      <c r="E48">
        <v>30</v>
      </c>
      <c r="F48">
        <v>35</v>
      </c>
      <c r="G48">
        <v>25</v>
      </c>
      <c r="H48">
        <v>25</v>
      </c>
      <c r="I48">
        <v>30</v>
      </c>
      <c r="J48">
        <v>75</v>
      </c>
      <c r="K48" s="75">
        <v>45</v>
      </c>
      <c r="AG48" s="4"/>
      <c r="AH48" s="59">
        <f t="shared" si="38"/>
        <v>25</v>
      </c>
      <c r="AI48" s="59">
        <f t="shared" si="39"/>
        <v>50</v>
      </c>
      <c r="AJ48" s="2"/>
      <c r="AK48" s="4"/>
      <c r="AM48" s="8"/>
      <c r="AN48" s="8">
        <f t="shared" si="54"/>
        <v>10</v>
      </c>
      <c r="AO48" s="8">
        <f t="shared" si="52"/>
        <v>5</v>
      </c>
      <c r="AP48" s="8">
        <f t="shared" si="55"/>
        <v>-10</v>
      </c>
      <c r="AQ48" s="8">
        <f t="shared" si="55"/>
        <v>0</v>
      </c>
      <c r="AR48" s="8">
        <f t="shared" si="55"/>
        <v>5</v>
      </c>
      <c r="AS48" s="8">
        <f t="shared" si="55"/>
        <v>45</v>
      </c>
      <c r="AT48" s="75">
        <f t="shared" si="55"/>
        <v>-30</v>
      </c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4"/>
      <c r="BQ48" s="15" t="str">
        <f t="shared" si="43"/>
        <v>U160119#3</v>
      </c>
      <c r="BR48" s="8">
        <f t="shared" si="46"/>
        <v>1</v>
      </c>
      <c r="BS48" s="8">
        <f t="shared" si="47"/>
        <v>1</v>
      </c>
      <c r="BT48">
        <f t="shared" si="48"/>
        <v>2</v>
      </c>
      <c r="BU48">
        <f t="shared" si="44"/>
        <v>7</v>
      </c>
      <c r="BV48" s="4"/>
      <c r="CA48" s="4"/>
    </row>
    <row r="49" spans="1:79">
      <c r="A49" t="s">
        <v>43</v>
      </c>
      <c r="B49" t="s">
        <v>1</v>
      </c>
      <c r="D49">
        <v>25</v>
      </c>
      <c r="E49">
        <v>70</v>
      </c>
      <c r="F49">
        <v>55</v>
      </c>
      <c r="G49">
        <v>50</v>
      </c>
      <c r="H49">
        <v>60</v>
      </c>
      <c r="I49">
        <v>70</v>
      </c>
      <c r="J49">
        <v>65</v>
      </c>
      <c r="K49" s="75">
        <v>65</v>
      </c>
      <c r="AG49" s="4"/>
      <c r="AH49" s="59">
        <f t="shared" si="38"/>
        <v>47.5</v>
      </c>
      <c r="AI49" s="59">
        <f t="shared" si="39"/>
        <v>66.666666666666671</v>
      </c>
      <c r="AJ49" s="2"/>
      <c r="AK49" s="4"/>
      <c r="AM49" s="8"/>
      <c r="AN49" s="8">
        <f t="shared" si="54"/>
        <v>45</v>
      </c>
      <c r="AO49" s="8">
        <f t="shared" si="52"/>
        <v>-15</v>
      </c>
      <c r="AP49" s="8">
        <f t="shared" si="55"/>
        <v>-5</v>
      </c>
      <c r="AQ49" s="8">
        <f t="shared" si="55"/>
        <v>10</v>
      </c>
      <c r="AR49" s="8">
        <f t="shared" si="55"/>
        <v>10</v>
      </c>
      <c r="AS49" s="8">
        <f t="shared" si="55"/>
        <v>-5</v>
      </c>
      <c r="AT49" s="75">
        <f t="shared" si="55"/>
        <v>0</v>
      </c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4"/>
      <c r="BQ49" s="15" t="str">
        <f t="shared" si="43"/>
        <v>U160119#6</v>
      </c>
      <c r="BR49" s="8">
        <f t="shared" si="46"/>
        <v>1</v>
      </c>
      <c r="BS49" s="8">
        <f t="shared" si="47"/>
        <v>0</v>
      </c>
      <c r="BT49">
        <f t="shared" si="48"/>
        <v>1</v>
      </c>
      <c r="BU49">
        <f t="shared" si="44"/>
        <v>7</v>
      </c>
      <c r="BV49" s="4"/>
      <c r="CA49" s="4"/>
    </row>
    <row r="50" spans="1:79">
      <c r="A50" s="8" t="s">
        <v>44</v>
      </c>
      <c r="B50" s="8" t="s">
        <v>1</v>
      </c>
      <c r="C50" s="8"/>
      <c r="D50" s="8">
        <v>10</v>
      </c>
      <c r="E50" s="8">
        <v>5</v>
      </c>
      <c r="F50" s="8">
        <v>20</v>
      </c>
      <c r="G50" s="8">
        <v>20</v>
      </c>
      <c r="H50" s="8">
        <v>20</v>
      </c>
      <c r="I50" s="8">
        <v>35</v>
      </c>
      <c r="J50" s="8">
        <v>15</v>
      </c>
      <c r="K50" s="75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4"/>
      <c r="AH50" s="59">
        <f t="shared" si="38"/>
        <v>7.5</v>
      </c>
      <c r="AI50" s="59">
        <f t="shared" si="39"/>
        <v>25</v>
      </c>
      <c r="AJ50" s="2"/>
      <c r="AK50" s="4"/>
      <c r="AL50" s="8"/>
      <c r="AM50" s="8"/>
      <c r="AN50" s="8">
        <f t="shared" si="54"/>
        <v>-5</v>
      </c>
      <c r="AO50" s="8">
        <f t="shared" si="52"/>
        <v>15</v>
      </c>
      <c r="AP50" s="8">
        <f>G50-F50</f>
        <v>0</v>
      </c>
      <c r="AQ50" s="8">
        <f>H50-G50</f>
        <v>0</v>
      </c>
      <c r="AR50" s="8">
        <f>I50-H50</f>
        <v>15</v>
      </c>
      <c r="AS50" s="8">
        <f>J50-I50</f>
        <v>-20</v>
      </c>
      <c r="AT50" s="75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4"/>
      <c r="BQ50" s="15" t="str">
        <f t="shared" si="43"/>
        <v>U160129#3</v>
      </c>
      <c r="BR50" s="8">
        <f t="shared" si="46"/>
        <v>0</v>
      </c>
      <c r="BS50" s="8">
        <f t="shared" si="47"/>
        <v>1</v>
      </c>
      <c r="BT50">
        <f t="shared" si="48"/>
        <v>1</v>
      </c>
      <c r="BU50">
        <f t="shared" si="44"/>
        <v>6</v>
      </c>
      <c r="BV50" s="4"/>
      <c r="CA50" s="4"/>
    </row>
    <row r="51" spans="1:79">
      <c r="A51" t="s">
        <v>2</v>
      </c>
      <c r="B51" t="s">
        <v>1</v>
      </c>
      <c r="D51">
        <v>25</v>
      </c>
      <c r="E51">
        <v>30</v>
      </c>
      <c r="F51">
        <v>35</v>
      </c>
      <c r="H51">
        <v>55</v>
      </c>
      <c r="J51">
        <v>40</v>
      </c>
      <c r="K51" s="75">
        <v>40</v>
      </c>
      <c r="L51">
        <v>50</v>
      </c>
      <c r="M51">
        <v>40</v>
      </c>
      <c r="N51">
        <v>40</v>
      </c>
      <c r="S51">
        <v>65</v>
      </c>
      <c r="T51">
        <v>55</v>
      </c>
      <c r="AG51" s="4"/>
      <c r="AH51" s="59">
        <f t="shared" si="38"/>
        <v>27.5</v>
      </c>
      <c r="AI51" s="59">
        <f t="shared" si="39"/>
        <v>40</v>
      </c>
      <c r="AJ51" s="2">
        <f>AVERAGE(P51:U51)</f>
        <v>60</v>
      </c>
      <c r="AK51" s="4"/>
      <c r="AL51" s="8"/>
      <c r="AM51" s="8"/>
      <c r="AN51" s="8">
        <f t="shared" si="54"/>
        <v>5</v>
      </c>
      <c r="AO51" s="8">
        <f t="shared" si="52"/>
        <v>5</v>
      </c>
      <c r="AP51" s="8"/>
      <c r="AQ51" s="8">
        <f>H51-F51</f>
        <v>20</v>
      </c>
      <c r="AR51" s="8"/>
      <c r="AS51" s="8">
        <f>J51-H51</f>
        <v>-15</v>
      </c>
      <c r="AT51" s="75">
        <f t="shared" ref="AT51:AW52" si="56">K51-J51</f>
        <v>0</v>
      </c>
      <c r="AU51" s="8">
        <f t="shared" si="56"/>
        <v>10</v>
      </c>
      <c r="AV51" s="8">
        <f t="shared" si="56"/>
        <v>-10</v>
      </c>
      <c r="AW51" s="8">
        <f t="shared" si="56"/>
        <v>0</v>
      </c>
      <c r="AX51" s="8"/>
      <c r="AY51" s="8"/>
      <c r="AZ51" s="8"/>
      <c r="BA51" s="8"/>
      <c r="BB51" s="8">
        <f>S51-N51</f>
        <v>25</v>
      </c>
      <c r="BC51" s="8">
        <f>T51-S51</f>
        <v>-10</v>
      </c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4"/>
      <c r="BQ51" s="15" t="str">
        <f t="shared" si="43"/>
        <v>U160626#1</v>
      </c>
      <c r="BR51" s="8">
        <f t="shared" si="46"/>
        <v>1</v>
      </c>
      <c r="BS51" s="8">
        <f t="shared" si="47"/>
        <v>0</v>
      </c>
      <c r="BT51">
        <f t="shared" si="48"/>
        <v>1</v>
      </c>
      <c r="BU51">
        <f t="shared" si="44"/>
        <v>5</v>
      </c>
      <c r="BV51" s="4"/>
      <c r="CA51" s="4"/>
    </row>
    <row r="52" spans="1:79" s="8" customFormat="1">
      <c r="A52" s="8" t="s">
        <v>3</v>
      </c>
      <c r="B52" s="8" t="s">
        <v>1</v>
      </c>
      <c r="D52" s="8">
        <v>15</v>
      </c>
      <c r="E52" s="8">
        <v>55</v>
      </c>
      <c r="F52" s="8">
        <v>65</v>
      </c>
      <c r="H52" s="8">
        <v>55</v>
      </c>
      <c r="I52" s="8">
        <v>60</v>
      </c>
      <c r="J52" s="8">
        <v>90</v>
      </c>
      <c r="K52" s="75">
        <v>80</v>
      </c>
      <c r="L52" s="8">
        <v>100</v>
      </c>
      <c r="M52" s="8">
        <v>70</v>
      </c>
      <c r="N52" s="8">
        <v>65</v>
      </c>
      <c r="S52" s="8">
        <v>90</v>
      </c>
      <c r="T52" s="8">
        <v>90</v>
      </c>
      <c r="AG52" s="28"/>
      <c r="AH52" s="59">
        <f t="shared" si="38"/>
        <v>35</v>
      </c>
      <c r="AI52" s="59">
        <f t="shared" si="39"/>
        <v>76.666666666666671</v>
      </c>
      <c r="AJ52" s="59">
        <f>AVERAGE(P52:U52)</f>
        <v>90</v>
      </c>
      <c r="AK52" s="28"/>
      <c r="AN52" s="8">
        <f t="shared" si="54"/>
        <v>40</v>
      </c>
      <c r="AO52" s="8">
        <f t="shared" si="52"/>
        <v>10</v>
      </c>
      <c r="AQ52" s="8">
        <f>H52-F52</f>
        <v>-10</v>
      </c>
      <c r="AR52" s="8">
        <f>I52-H52</f>
        <v>5</v>
      </c>
      <c r="AS52" s="8">
        <f>J52-I52</f>
        <v>30</v>
      </c>
      <c r="AT52" s="75">
        <f t="shared" si="56"/>
        <v>-10</v>
      </c>
      <c r="AU52" s="8">
        <f t="shared" si="56"/>
        <v>20</v>
      </c>
      <c r="AV52" s="8">
        <f t="shared" si="56"/>
        <v>-30</v>
      </c>
      <c r="AW52" s="8">
        <f t="shared" si="56"/>
        <v>-5</v>
      </c>
      <c r="BB52" s="8">
        <f>S52-N52</f>
        <v>25</v>
      </c>
      <c r="BC52" s="8">
        <f>T52-S52</f>
        <v>0</v>
      </c>
      <c r="BP52" s="28"/>
      <c r="BQ52" s="15" t="str">
        <f t="shared" si="43"/>
        <v>U160626#3</v>
      </c>
      <c r="BR52" s="8">
        <f t="shared" ref="BR52" si="57">COUNTIF(AM52:AT52,$BR$3)</f>
        <v>2</v>
      </c>
      <c r="BS52" s="8">
        <f t="shared" ref="BS52" si="58">COUNTIF(AM52:AT52,$BS$3)</f>
        <v>0</v>
      </c>
      <c r="BT52">
        <f t="shared" si="48"/>
        <v>2</v>
      </c>
      <c r="BU52">
        <f t="shared" si="44"/>
        <v>6</v>
      </c>
      <c r="BV52" s="28"/>
      <c r="CA52" s="28"/>
    </row>
    <row r="53" spans="1:79">
      <c r="A53" s="1"/>
      <c r="B53" s="1"/>
      <c r="C53" s="1"/>
      <c r="D53" s="1"/>
      <c r="E53" s="1"/>
      <c r="F53" s="1"/>
      <c r="G53" s="1"/>
      <c r="H53" s="1"/>
      <c r="I53" s="1"/>
      <c r="J53" s="1"/>
      <c r="K53" s="76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4"/>
      <c r="AH53" s="62"/>
      <c r="AI53" s="62"/>
      <c r="AJ53" s="62"/>
      <c r="AK53" s="4"/>
      <c r="AL53" s="1"/>
      <c r="AM53" s="1"/>
      <c r="AN53" s="1"/>
      <c r="AO53" s="1"/>
      <c r="AP53" s="1"/>
      <c r="AQ53" s="1"/>
      <c r="AR53" s="1"/>
      <c r="AS53" s="1"/>
      <c r="AT53" s="76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4"/>
      <c r="BQ53" s="6"/>
      <c r="BR53" s="1"/>
      <c r="BS53" s="1"/>
      <c r="BT53" s="1"/>
      <c r="BU53" s="1">
        <f t="shared" si="44"/>
        <v>0</v>
      </c>
      <c r="BV53" s="4"/>
      <c r="CA53" s="4"/>
    </row>
    <row r="54" spans="1:79">
      <c r="B54" s="3" t="s">
        <v>45</v>
      </c>
      <c r="C54" s="31">
        <f t="shared" ref="C54:AF54" si="59">AVERAGE(C35:C53)</f>
        <v>30</v>
      </c>
      <c r="D54" s="31">
        <f t="shared" si="59"/>
        <v>26.111111111111111</v>
      </c>
      <c r="E54" s="31">
        <f t="shared" si="59"/>
        <v>35.555555555555557</v>
      </c>
      <c r="F54" s="31">
        <f t="shared" si="59"/>
        <v>37.352941176470587</v>
      </c>
      <c r="G54" s="31">
        <f t="shared" si="59"/>
        <v>36.785714285714285</v>
      </c>
      <c r="H54" s="31">
        <f t="shared" si="59"/>
        <v>42.5</v>
      </c>
      <c r="I54" s="31">
        <f t="shared" si="59"/>
        <v>48.823529411764703</v>
      </c>
      <c r="J54" s="31">
        <f t="shared" si="59"/>
        <v>53.611111111111114</v>
      </c>
      <c r="K54" s="31">
        <f t="shared" si="59"/>
        <v>55.882352941176471</v>
      </c>
      <c r="L54" s="31">
        <f t="shared" si="59"/>
        <v>60.625</v>
      </c>
      <c r="M54" s="31">
        <f t="shared" si="59"/>
        <v>56.428571428571431</v>
      </c>
      <c r="N54" s="31">
        <f t="shared" si="59"/>
        <v>44</v>
      </c>
      <c r="O54" s="2">
        <f t="shared" si="59"/>
        <v>50</v>
      </c>
      <c r="P54" s="2">
        <f t="shared" si="59"/>
        <v>51.666666666666664</v>
      </c>
      <c r="Q54" s="2">
        <f t="shared" si="59"/>
        <v>52.5</v>
      </c>
      <c r="R54" s="2">
        <f t="shared" si="59"/>
        <v>62.5</v>
      </c>
      <c r="S54" s="2">
        <f t="shared" si="59"/>
        <v>63.333333333333336</v>
      </c>
      <c r="T54" s="2">
        <f t="shared" si="59"/>
        <v>74</v>
      </c>
      <c r="U54" s="2">
        <f t="shared" si="59"/>
        <v>78.333333333333329</v>
      </c>
      <c r="V54" s="2">
        <f t="shared" si="59"/>
        <v>66.25</v>
      </c>
      <c r="W54" s="2">
        <f t="shared" si="59"/>
        <v>58.75</v>
      </c>
      <c r="X54" s="2">
        <f t="shared" si="59"/>
        <v>70</v>
      </c>
      <c r="Y54" s="2">
        <f t="shared" si="59"/>
        <v>65</v>
      </c>
      <c r="Z54" s="2">
        <f t="shared" si="59"/>
        <v>67</v>
      </c>
      <c r="AA54" s="2">
        <f t="shared" si="59"/>
        <v>72.5</v>
      </c>
      <c r="AB54" s="2">
        <f t="shared" si="59"/>
        <v>70</v>
      </c>
      <c r="AC54" s="2">
        <f t="shared" si="59"/>
        <v>60</v>
      </c>
      <c r="AD54" s="2">
        <f t="shared" si="59"/>
        <v>65</v>
      </c>
      <c r="AE54" s="2">
        <f t="shared" si="59"/>
        <v>62.5</v>
      </c>
      <c r="AF54" s="2">
        <f t="shared" si="59"/>
        <v>60</v>
      </c>
      <c r="AG54" s="4"/>
      <c r="AH54" s="65">
        <f>AVERAGE(AH35:AH53)</f>
        <v>30.18518518518518</v>
      </c>
      <c r="AI54" s="65">
        <f>AVERAGE(AI35:AI53)</f>
        <v>52.037037037037031</v>
      </c>
      <c r="AJ54" s="65">
        <f>AVERAGE(AJ35:AJ53)</f>
        <v>64.791666666666657</v>
      </c>
      <c r="AK54" s="4"/>
      <c r="AL54" s="3"/>
      <c r="BP54" s="4"/>
      <c r="BQ54" s="10" t="s">
        <v>425</v>
      </c>
      <c r="BR54">
        <f t="shared" ref="BR54" si="60">SUM(BR35:BR53)</f>
        <v>16</v>
      </c>
      <c r="BS54">
        <f t="shared" ref="BS54" si="61">SUM(BS35:BS53)</f>
        <v>8</v>
      </c>
      <c r="BT54">
        <f>SUM(BT35:BT53)</f>
        <v>24</v>
      </c>
      <c r="BU54">
        <f t="shared" ref="BU54" si="62">SUM(BU35:BU53)</f>
        <v>130</v>
      </c>
      <c r="BV54" s="4"/>
      <c r="CA54" s="4"/>
    </row>
    <row r="55" spans="1:79">
      <c r="A55" s="2"/>
      <c r="B55" s="3" t="s">
        <v>46</v>
      </c>
      <c r="C55" s="31">
        <f t="shared" ref="C55:W55" si="63">_xlfn.STDEV.S(C35:C53)</f>
        <v>16.124515496597098</v>
      </c>
      <c r="D55" s="31">
        <f t="shared" si="63"/>
        <v>18.830166313622744</v>
      </c>
      <c r="E55" s="31">
        <f t="shared" si="63"/>
        <v>19.918133098857204</v>
      </c>
      <c r="F55" s="31">
        <f t="shared" si="63"/>
        <v>17.688065102176196</v>
      </c>
      <c r="G55" s="31">
        <f t="shared" si="63"/>
        <v>22.326867469240078</v>
      </c>
      <c r="H55" s="31">
        <f t="shared" si="63"/>
        <v>25.335977674166873</v>
      </c>
      <c r="I55" s="31">
        <f t="shared" si="63"/>
        <v>23.62000024904119</v>
      </c>
      <c r="J55" s="31">
        <f t="shared" si="63"/>
        <v>26.833120203757169</v>
      </c>
      <c r="K55" s="31">
        <f t="shared" si="63"/>
        <v>25.386714913860889</v>
      </c>
      <c r="L55" s="31">
        <f t="shared" si="63"/>
        <v>32.780383942665637</v>
      </c>
      <c r="M55" s="31">
        <f t="shared" si="63"/>
        <v>28.094229198995908</v>
      </c>
      <c r="N55" s="31">
        <f t="shared" si="63"/>
        <v>28.151376520518493</v>
      </c>
      <c r="O55" s="2">
        <f t="shared" si="63"/>
        <v>27.838821814150108</v>
      </c>
      <c r="P55" s="2">
        <f t="shared" si="63"/>
        <v>25.658007197234422</v>
      </c>
      <c r="Q55" s="2">
        <f t="shared" si="63"/>
        <v>45.961940777125591</v>
      </c>
      <c r="R55" s="2">
        <f t="shared" si="63"/>
        <v>25.331140255951105</v>
      </c>
      <c r="S55" s="2">
        <f t="shared" si="63"/>
        <v>23.166067138525399</v>
      </c>
      <c r="T55" s="2">
        <f t="shared" si="63"/>
        <v>21.621748310439653</v>
      </c>
      <c r="U55" s="2">
        <f t="shared" si="63"/>
        <v>20.207259421636916</v>
      </c>
      <c r="V55" s="2">
        <f t="shared" si="63"/>
        <v>24.281337140555777</v>
      </c>
      <c r="W55" s="2">
        <f t="shared" si="63"/>
        <v>20.966242709015205</v>
      </c>
      <c r="X55" s="2"/>
      <c r="Y55" s="2">
        <f t="shared" ref="Y55:AF55" si="64">_xlfn.STDEV.S(Y35:Y53)</f>
        <v>18.371173070873837</v>
      </c>
      <c r="Z55" s="2">
        <f t="shared" si="64"/>
        <v>24.135036772294342</v>
      </c>
      <c r="AA55" s="2">
        <f t="shared" si="64"/>
        <v>18.929694486000912</v>
      </c>
      <c r="AB55" s="2">
        <f t="shared" si="64"/>
        <v>7.0710678118654755</v>
      </c>
      <c r="AC55" s="2">
        <f t="shared" si="64"/>
        <v>14.142135623730951</v>
      </c>
      <c r="AD55" s="2">
        <f t="shared" si="64"/>
        <v>0</v>
      </c>
      <c r="AE55" s="2">
        <f t="shared" si="64"/>
        <v>3.5355339059327378</v>
      </c>
      <c r="AF55" s="2">
        <f t="shared" si="64"/>
        <v>7.0710678118654755</v>
      </c>
      <c r="AG55" s="4"/>
      <c r="AH55" s="31">
        <f>_xlfn.STDEV.S(AH35:AH53)</f>
        <v>16.051274956883248</v>
      </c>
      <c r="AI55" s="31">
        <f t="shared" ref="AI55" si="65">_xlfn.STDEV.S(AI35:AI53)</f>
        <v>24.183094859404182</v>
      </c>
      <c r="AJ55" s="2">
        <f>_xlfn.STDEV.S(AJ35:AJ53)</f>
        <v>23.14978830168215</v>
      </c>
      <c r="AK55" s="4"/>
      <c r="AL55" s="10"/>
      <c r="AT55" s="15"/>
      <c r="BP55" s="4"/>
      <c r="BV55" s="4"/>
      <c r="CA55" s="4"/>
    </row>
    <row r="56" spans="1:79">
      <c r="B56" s="3" t="s">
        <v>47</v>
      </c>
      <c r="C56" s="5">
        <f t="shared" ref="C56:AF56" si="66">COUNT(C35:C53)</f>
        <v>11</v>
      </c>
      <c r="D56" s="5">
        <f t="shared" si="66"/>
        <v>18</v>
      </c>
      <c r="E56" s="5">
        <f t="shared" si="66"/>
        <v>18</v>
      </c>
      <c r="F56" s="5">
        <f t="shared" si="66"/>
        <v>17</v>
      </c>
      <c r="G56" s="5">
        <f t="shared" si="66"/>
        <v>14</v>
      </c>
      <c r="H56" s="5">
        <f t="shared" si="66"/>
        <v>18</v>
      </c>
      <c r="I56" s="5">
        <f t="shared" si="66"/>
        <v>17</v>
      </c>
      <c r="J56" s="5">
        <f t="shared" si="66"/>
        <v>18</v>
      </c>
      <c r="K56" s="5">
        <f t="shared" si="66"/>
        <v>17</v>
      </c>
      <c r="L56" s="5">
        <f t="shared" si="66"/>
        <v>8</v>
      </c>
      <c r="M56" s="5">
        <f t="shared" si="66"/>
        <v>7</v>
      </c>
      <c r="N56" s="5">
        <f t="shared" si="66"/>
        <v>5</v>
      </c>
      <c r="O56">
        <f t="shared" si="66"/>
        <v>3</v>
      </c>
      <c r="P56">
        <f t="shared" si="66"/>
        <v>3</v>
      </c>
      <c r="Q56">
        <f t="shared" si="66"/>
        <v>2</v>
      </c>
      <c r="R56">
        <f t="shared" si="66"/>
        <v>4</v>
      </c>
      <c r="S56">
        <f t="shared" si="66"/>
        <v>6</v>
      </c>
      <c r="T56">
        <f t="shared" si="66"/>
        <v>5</v>
      </c>
      <c r="U56">
        <f t="shared" si="66"/>
        <v>3</v>
      </c>
      <c r="V56">
        <f t="shared" si="66"/>
        <v>4</v>
      </c>
      <c r="W56">
        <f t="shared" si="66"/>
        <v>4</v>
      </c>
      <c r="X56">
        <f t="shared" si="66"/>
        <v>1</v>
      </c>
      <c r="Y56">
        <f t="shared" si="66"/>
        <v>5</v>
      </c>
      <c r="Z56">
        <f t="shared" si="66"/>
        <v>5</v>
      </c>
      <c r="AA56">
        <f t="shared" si="66"/>
        <v>4</v>
      </c>
      <c r="AB56">
        <f t="shared" si="66"/>
        <v>2</v>
      </c>
      <c r="AC56">
        <f t="shared" si="66"/>
        <v>2</v>
      </c>
      <c r="AD56">
        <f t="shared" si="66"/>
        <v>2</v>
      </c>
      <c r="AE56">
        <f t="shared" si="66"/>
        <v>2</v>
      </c>
      <c r="AF56">
        <f t="shared" si="66"/>
        <v>2</v>
      </c>
      <c r="AG56" s="4"/>
      <c r="AH56" s="5">
        <f>COUNT(AH35:AH53)</f>
        <v>18</v>
      </c>
      <c r="AI56" s="5">
        <f t="shared" ref="AI56" si="67">COUNT(AI35:AI53)</f>
        <v>18</v>
      </c>
      <c r="AJ56">
        <f>COUNT(AJ35:AJ53)</f>
        <v>8</v>
      </c>
      <c r="AK56" s="4"/>
      <c r="AL56" s="3"/>
      <c r="BP56" s="4"/>
      <c r="BR56" s="99" t="s">
        <v>179</v>
      </c>
      <c r="BS56" s="10" t="s">
        <v>71</v>
      </c>
      <c r="BT56" s="98" t="s">
        <v>180</v>
      </c>
      <c r="BU56" s="83"/>
      <c r="BV56" s="4"/>
      <c r="CA56" s="4"/>
    </row>
    <row r="57" spans="1:79">
      <c r="B57" s="3"/>
      <c r="AG57" s="4"/>
      <c r="AK57" s="4"/>
      <c r="AL57" s="3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4"/>
      <c r="BQ57" s="3" t="str">
        <f>CONCATENATE(BQ33," KO")</f>
        <v>8kHz KO</v>
      </c>
      <c r="BR57" s="82">
        <f>COUNTIF(BT35:BT53,"&gt;0")</f>
        <v>13</v>
      </c>
      <c r="BS57" s="82">
        <f>COUNT(BT35:BT53)-BR57</f>
        <v>5</v>
      </c>
      <c r="BT57" s="83" t="s">
        <v>181</v>
      </c>
      <c r="BU57" s="153"/>
      <c r="BV57" s="4"/>
      <c r="CA57" s="4"/>
    </row>
    <row r="58" spans="1:79">
      <c r="B58" s="67" t="s">
        <v>104</v>
      </c>
      <c r="C58" s="86">
        <f>MEDIAN(C35:C53)</f>
        <v>35</v>
      </c>
      <c r="D58" s="86">
        <f>MEDIAN(D35:D53)</f>
        <v>20</v>
      </c>
      <c r="E58" s="86">
        <f>MEDIAN(E35:E53)</f>
        <v>30</v>
      </c>
      <c r="F58" s="86">
        <f t="shared" ref="F58:AF58" si="68">MEDIAN(F35:F53)</f>
        <v>35</v>
      </c>
      <c r="G58" s="86">
        <f t="shared" si="68"/>
        <v>35</v>
      </c>
      <c r="H58" s="86">
        <f t="shared" si="68"/>
        <v>50</v>
      </c>
      <c r="I58" s="86">
        <f t="shared" si="68"/>
        <v>55</v>
      </c>
      <c r="J58" s="86">
        <f t="shared" si="68"/>
        <v>62.5</v>
      </c>
      <c r="K58" s="86">
        <f t="shared" si="68"/>
        <v>60</v>
      </c>
      <c r="L58" s="86">
        <f t="shared" si="68"/>
        <v>60</v>
      </c>
      <c r="M58" s="86">
        <f t="shared" si="68"/>
        <v>60</v>
      </c>
      <c r="N58" s="86">
        <f t="shared" si="68"/>
        <v>40</v>
      </c>
      <c r="O58" s="86">
        <f t="shared" si="68"/>
        <v>45</v>
      </c>
      <c r="P58" s="86">
        <f t="shared" si="68"/>
        <v>45</v>
      </c>
      <c r="Q58" s="86">
        <f t="shared" si="68"/>
        <v>52.5</v>
      </c>
      <c r="R58" s="86">
        <f t="shared" si="68"/>
        <v>72.5</v>
      </c>
      <c r="S58" s="86">
        <f t="shared" si="68"/>
        <v>67.5</v>
      </c>
      <c r="T58" s="86">
        <f t="shared" si="68"/>
        <v>75</v>
      </c>
      <c r="U58" s="86">
        <f t="shared" si="68"/>
        <v>75</v>
      </c>
      <c r="V58" s="86">
        <f t="shared" si="68"/>
        <v>77.5</v>
      </c>
      <c r="W58" s="86">
        <f t="shared" si="68"/>
        <v>62.5</v>
      </c>
      <c r="X58" s="86">
        <f t="shared" si="68"/>
        <v>70</v>
      </c>
      <c r="Y58" s="86">
        <f t="shared" si="68"/>
        <v>65</v>
      </c>
      <c r="Z58" s="86">
        <f t="shared" si="68"/>
        <v>70</v>
      </c>
      <c r="AA58" s="86">
        <f t="shared" si="68"/>
        <v>65</v>
      </c>
      <c r="AB58" s="86">
        <f t="shared" si="68"/>
        <v>70</v>
      </c>
      <c r="AC58" s="86">
        <f t="shared" si="68"/>
        <v>60</v>
      </c>
      <c r="AD58" s="86">
        <f t="shared" si="68"/>
        <v>65</v>
      </c>
      <c r="AE58" s="86">
        <f t="shared" si="68"/>
        <v>62.5</v>
      </c>
      <c r="AF58" s="86">
        <f t="shared" si="68"/>
        <v>60</v>
      </c>
      <c r="AG58" s="4"/>
      <c r="AH58" s="86">
        <f t="shared" ref="AH58:AJ58" si="69">MEDIAN(AH35:AH53)</f>
        <v>27.5</v>
      </c>
      <c r="AI58" s="86">
        <f t="shared" si="69"/>
        <v>55</v>
      </c>
      <c r="AJ58" s="86">
        <f t="shared" si="69"/>
        <v>66.875</v>
      </c>
      <c r="AK58" s="4"/>
      <c r="AL58" s="10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4"/>
      <c r="BU58" s="154"/>
      <c r="BV58" s="4"/>
      <c r="CA58" s="4"/>
    </row>
    <row r="59" spans="1:79">
      <c r="B59" s="19" t="s">
        <v>132</v>
      </c>
      <c r="C59" s="86">
        <f>_xlfn.QUARTILE.INC(C35:C53,1)</f>
        <v>17.5</v>
      </c>
      <c r="D59" s="86">
        <f t="shared" ref="D59:AF59" si="70">_xlfn.QUARTILE.INC(D35:D53,1)</f>
        <v>11.25</v>
      </c>
      <c r="E59" s="86">
        <f t="shared" si="70"/>
        <v>21.25</v>
      </c>
      <c r="F59" s="86">
        <f t="shared" si="70"/>
        <v>25</v>
      </c>
      <c r="G59" s="86">
        <f t="shared" si="70"/>
        <v>20</v>
      </c>
      <c r="H59" s="86">
        <f t="shared" si="70"/>
        <v>21.25</v>
      </c>
      <c r="I59" s="86">
        <f t="shared" si="70"/>
        <v>30</v>
      </c>
      <c r="J59" s="86">
        <f t="shared" si="70"/>
        <v>31.25</v>
      </c>
      <c r="K59" s="86">
        <f t="shared" si="70"/>
        <v>35</v>
      </c>
      <c r="L59" s="86">
        <f t="shared" si="70"/>
        <v>42.5</v>
      </c>
      <c r="M59" s="86">
        <f t="shared" si="70"/>
        <v>35</v>
      </c>
      <c r="N59" s="86">
        <f t="shared" si="70"/>
        <v>20</v>
      </c>
      <c r="O59" s="86">
        <f t="shared" si="70"/>
        <v>35</v>
      </c>
      <c r="P59" s="86">
        <f t="shared" si="70"/>
        <v>37.5</v>
      </c>
      <c r="Q59" s="86">
        <f t="shared" si="70"/>
        <v>36.25</v>
      </c>
      <c r="R59" s="86">
        <f t="shared" si="70"/>
        <v>58.75</v>
      </c>
      <c r="S59" s="86">
        <f t="shared" si="70"/>
        <v>53.75</v>
      </c>
      <c r="T59" s="86">
        <f t="shared" si="70"/>
        <v>55</v>
      </c>
      <c r="U59" s="86">
        <f t="shared" si="70"/>
        <v>67.5</v>
      </c>
      <c r="V59" s="86">
        <f t="shared" si="70"/>
        <v>63.75</v>
      </c>
      <c r="W59" s="86">
        <f t="shared" si="70"/>
        <v>52.5</v>
      </c>
      <c r="X59" s="86">
        <f t="shared" si="70"/>
        <v>70</v>
      </c>
      <c r="Y59" s="86">
        <f t="shared" si="70"/>
        <v>55</v>
      </c>
      <c r="Z59" s="86">
        <f t="shared" si="70"/>
        <v>55</v>
      </c>
      <c r="AA59" s="86">
        <f t="shared" si="70"/>
        <v>60</v>
      </c>
      <c r="AB59" s="86">
        <f t="shared" si="70"/>
        <v>67.5</v>
      </c>
      <c r="AC59" s="86">
        <f t="shared" si="70"/>
        <v>55</v>
      </c>
      <c r="AD59" s="86">
        <f t="shared" si="70"/>
        <v>65</v>
      </c>
      <c r="AE59" s="86">
        <f t="shared" si="70"/>
        <v>61.25</v>
      </c>
      <c r="AF59" s="86">
        <f t="shared" si="70"/>
        <v>57.5</v>
      </c>
      <c r="AG59" s="4"/>
      <c r="AH59" s="86">
        <f t="shared" ref="AH59:AJ59" si="71">_xlfn.QUARTILE.INC(AH35:AH53,1)</f>
        <v>17.083333333333336</v>
      </c>
      <c r="AI59" s="86">
        <f t="shared" si="71"/>
        <v>28.75</v>
      </c>
      <c r="AJ59" s="86">
        <f t="shared" si="71"/>
        <v>51.25</v>
      </c>
      <c r="AK59" s="4"/>
      <c r="AL59" s="10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4"/>
      <c r="BQ59" s="3" t="str">
        <f>CONCATENATE(BQ33," KO")</f>
        <v>8kHz KO</v>
      </c>
      <c r="BR59" s="82">
        <f>COUNTIF(BR35:BR53,"&gt;0")</f>
        <v>11</v>
      </c>
      <c r="BS59" s="82">
        <f>COUNT(BR35:BR53)-BR59</f>
        <v>7</v>
      </c>
      <c r="BT59" s="83" t="str">
        <f>CONCATENATE(BR34," dB Losses")</f>
        <v>&gt;15 dB Losses</v>
      </c>
      <c r="BU59" s="154"/>
      <c r="BV59" s="4"/>
      <c r="CA59" s="4"/>
    </row>
    <row r="60" spans="1:79">
      <c r="B60" s="67" t="s">
        <v>133</v>
      </c>
      <c r="C60" s="86">
        <f>_xlfn.QUARTILE.INC(C35:C53,3)</f>
        <v>40</v>
      </c>
      <c r="D60" s="86">
        <f t="shared" ref="D60:AF60" si="72">_xlfn.QUARTILE.INC(D35:D53,3)</f>
        <v>33.75</v>
      </c>
      <c r="E60" s="86">
        <f t="shared" si="72"/>
        <v>51.25</v>
      </c>
      <c r="F60" s="86">
        <f t="shared" si="72"/>
        <v>55</v>
      </c>
      <c r="G60" s="86">
        <f t="shared" si="72"/>
        <v>53.75</v>
      </c>
      <c r="H60" s="86">
        <f t="shared" si="72"/>
        <v>55</v>
      </c>
      <c r="I60" s="86">
        <f t="shared" si="72"/>
        <v>65</v>
      </c>
      <c r="J60" s="86">
        <f t="shared" si="72"/>
        <v>75</v>
      </c>
      <c r="K60" s="86">
        <f t="shared" si="72"/>
        <v>70</v>
      </c>
      <c r="L60" s="86">
        <f t="shared" si="72"/>
        <v>85</v>
      </c>
      <c r="M60" s="86">
        <f t="shared" si="72"/>
        <v>72.5</v>
      </c>
      <c r="N60" s="86">
        <f t="shared" si="72"/>
        <v>65</v>
      </c>
      <c r="O60" s="86">
        <f t="shared" si="72"/>
        <v>62.5</v>
      </c>
      <c r="P60" s="86">
        <f t="shared" si="72"/>
        <v>62.5</v>
      </c>
      <c r="Q60" s="86">
        <f t="shared" si="72"/>
        <v>68.75</v>
      </c>
      <c r="R60" s="86">
        <f t="shared" si="72"/>
        <v>76.25</v>
      </c>
      <c r="S60" s="86">
        <f t="shared" si="72"/>
        <v>77.5</v>
      </c>
      <c r="T60" s="86">
        <f t="shared" si="72"/>
        <v>90</v>
      </c>
      <c r="U60" s="86">
        <f t="shared" si="72"/>
        <v>87.5</v>
      </c>
      <c r="V60" s="86">
        <f t="shared" si="72"/>
        <v>80</v>
      </c>
      <c r="W60" s="86">
        <f t="shared" si="72"/>
        <v>68.75</v>
      </c>
      <c r="X60" s="86">
        <f t="shared" si="72"/>
        <v>70</v>
      </c>
      <c r="Y60" s="86">
        <f t="shared" si="72"/>
        <v>80</v>
      </c>
      <c r="Z60" s="86">
        <f t="shared" si="72"/>
        <v>75</v>
      </c>
      <c r="AA60" s="86">
        <f t="shared" si="72"/>
        <v>77.5</v>
      </c>
      <c r="AB60" s="86">
        <f t="shared" si="72"/>
        <v>72.5</v>
      </c>
      <c r="AC60" s="86">
        <f t="shared" si="72"/>
        <v>65</v>
      </c>
      <c r="AD60" s="86">
        <f t="shared" si="72"/>
        <v>65</v>
      </c>
      <c r="AE60" s="86">
        <f t="shared" si="72"/>
        <v>63.75</v>
      </c>
      <c r="AF60" s="86">
        <f t="shared" si="72"/>
        <v>62.5</v>
      </c>
      <c r="AG60" s="4"/>
      <c r="AH60" s="86">
        <f t="shared" ref="AH60:AJ60" si="73">_xlfn.QUARTILE.INC(AH35:AH53,3)</f>
        <v>35</v>
      </c>
      <c r="AI60" s="86">
        <f t="shared" si="73"/>
        <v>70</v>
      </c>
      <c r="AJ60" s="86">
        <f t="shared" si="73"/>
        <v>83.4375</v>
      </c>
      <c r="AK60" s="4"/>
      <c r="AL60" s="10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4"/>
      <c r="BR60" s="61"/>
      <c r="BT60" s="83"/>
      <c r="BU60" s="154"/>
      <c r="BV60" s="4"/>
      <c r="CA60" s="4"/>
    </row>
    <row r="61" spans="1:79">
      <c r="AG61" s="4"/>
      <c r="AJ61" s="68"/>
      <c r="AK61" s="4"/>
      <c r="AL61" s="10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4"/>
      <c r="BQ61" s="3" t="str">
        <f>CONCATENATE(BQ33," KO")</f>
        <v>8kHz KO</v>
      </c>
      <c r="BR61" s="82">
        <f>COUNTIF(BS35:BS53,"&gt;0")</f>
        <v>8</v>
      </c>
      <c r="BS61" s="82">
        <f>COUNT(BS35:BS53)-BR61</f>
        <v>10</v>
      </c>
      <c r="BT61" s="83" t="str">
        <f>CONCATENATE(BS34," dB Gains")</f>
        <v>&lt;-15 dB Gains</v>
      </c>
      <c r="BU61" s="153"/>
      <c r="BV61" s="4"/>
      <c r="CA61" s="4"/>
    </row>
    <row r="62" spans="1:79">
      <c r="AG62" s="4"/>
      <c r="AK62" s="4"/>
      <c r="BP62" s="4"/>
      <c r="BS62" s="10"/>
      <c r="BT62" s="10"/>
      <c r="BU62" s="154"/>
      <c r="BV62" s="4"/>
      <c r="CA62" s="4"/>
    </row>
    <row r="63" spans="1:79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155"/>
      <c r="BV63" s="4"/>
      <c r="CA63" s="4"/>
    </row>
    <row r="64" spans="1:79">
      <c r="A64" s="29" t="s">
        <v>60</v>
      </c>
      <c r="B64" s="97" t="s">
        <v>228</v>
      </c>
      <c r="C64" s="25" t="str">
        <f>CONCATENATE("ABR thresholds for ",A64," sounds ")</f>
        <v xml:space="preserve">ABR thresholds for 16 kHz sounds 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4"/>
      <c r="AH64" s="25"/>
      <c r="AI64" s="25"/>
      <c r="AJ64" s="25"/>
      <c r="AK64" s="4"/>
      <c r="AL64" s="30" t="s">
        <v>60</v>
      </c>
      <c r="AM64" t="s">
        <v>57</v>
      </c>
      <c r="AO64" s="46" t="s">
        <v>61</v>
      </c>
      <c r="AP64" s="47">
        <f>$AP$2</f>
        <v>15</v>
      </c>
      <c r="AQ64" s="48" t="s">
        <v>62</v>
      </c>
      <c r="AR64" s="49">
        <f>$AR$2</f>
        <v>-15</v>
      </c>
      <c r="BP64" s="4"/>
      <c r="BQ64" s="30" t="s">
        <v>52</v>
      </c>
      <c r="BR64" s="17" t="s">
        <v>54</v>
      </c>
      <c r="BS64" s="18" t="s">
        <v>55</v>
      </c>
      <c r="BT64" s="18"/>
      <c r="BU64" s="18"/>
      <c r="BV64" s="4"/>
      <c r="CA64" s="4"/>
    </row>
    <row r="65" spans="1:79">
      <c r="A65" s="24" t="s">
        <v>56</v>
      </c>
      <c r="B65" s="103" t="s">
        <v>281</v>
      </c>
      <c r="C65" s="55">
        <v>3</v>
      </c>
      <c r="D65" s="55">
        <v>4</v>
      </c>
      <c r="E65" s="55">
        <v>5</v>
      </c>
      <c r="F65" s="55">
        <v>6</v>
      </c>
      <c r="G65" s="55">
        <v>7</v>
      </c>
      <c r="H65" s="55">
        <v>8</v>
      </c>
      <c r="I65" s="55">
        <v>9</v>
      </c>
      <c r="J65" s="55">
        <v>10</v>
      </c>
      <c r="K65" s="74">
        <v>11</v>
      </c>
      <c r="L65" s="55">
        <v>12</v>
      </c>
      <c r="M65" s="55">
        <v>13</v>
      </c>
      <c r="N65" s="55">
        <v>14</v>
      </c>
      <c r="O65" s="55">
        <v>15</v>
      </c>
      <c r="P65" s="55">
        <v>16</v>
      </c>
      <c r="Q65" s="55">
        <v>17</v>
      </c>
      <c r="R65" s="55">
        <v>18</v>
      </c>
      <c r="S65" s="55">
        <v>19</v>
      </c>
      <c r="T65" s="55">
        <v>20</v>
      </c>
      <c r="U65" s="9">
        <v>21</v>
      </c>
      <c r="V65" s="7">
        <v>22</v>
      </c>
      <c r="W65" s="7">
        <v>23</v>
      </c>
      <c r="X65" s="7">
        <v>24</v>
      </c>
      <c r="Y65" s="7">
        <v>25</v>
      </c>
      <c r="Z65" s="7">
        <v>26</v>
      </c>
      <c r="AA65" s="7">
        <v>27</v>
      </c>
      <c r="AB65" s="7">
        <v>28</v>
      </c>
      <c r="AC65" s="7">
        <v>29</v>
      </c>
      <c r="AD65" s="7">
        <v>30</v>
      </c>
      <c r="AE65" s="7">
        <v>31</v>
      </c>
      <c r="AF65" s="7">
        <v>32</v>
      </c>
      <c r="AG65" s="4"/>
      <c r="AH65" s="63" t="s">
        <v>64</v>
      </c>
      <c r="AI65" s="63" t="s">
        <v>65</v>
      </c>
      <c r="AJ65" s="64" t="s">
        <v>63</v>
      </c>
      <c r="AK65" s="4"/>
      <c r="AL65" s="6"/>
      <c r="AM65" s="9">
        <v>4</v>
      </c>
      <c r="AN65" s="9">
        <v>5</v>
      </c>
      <c r="AO65" s="9">
        <v>6</v>
      </c>
      <c r="AP65" s="9">
        <v>7</v>
      </c>
      <c r="AQ65" s="9">
        <v>8</v>
      </c>
      <c r="AR65" s="9">
        <v>9</v>
      </c>
      <c r="AS65" s="9">
        <v>10</v>
      </c>
      <c r="AT65" s="77">
        <v>11</v>
      </c>
      <c r="AU65" s="9">
        <v>12</v>
      </c>
      <c r="AV65" s="9">
        <v>13</v>
      </c>
      <c r="AW65" s="9">
        <v>14</v>
      </c>
      <c r="AX65" s="9">
        <v>15</v>
      </c>
      <c r="AY65" s="9">
        <v>16</v>
      </c>
      <c r="AZ65" s="9">
        <v>17</v>
      </c>
      <c r="BA65" s="9">
        <v>18</v>
      </c>
      <c r="BB65" s="9">
        <v>19</v>
      </c>
      <c r="BC65" s="9">
        <v>20</v>
      </c>
      <c r="BD65" s="7">
        <v>21</v>
      </c>
      <c r="BE65" s="7">
        <v>22</v>
      </c>
      <c r="BF65" s="7">
        <v>23</v>
      </c>
      <c r="BG65" s="7">
        <v>24</v>
      </c>
      <c r="BH65" s="7">
        <v>25</v>
      </c>
      <c r="BI65" s="7">
        <v>26</v>
      </c>
      <c r="BJ65" s="7">
        <v>27</v>
      </c>
      <c r="BK65" s="7">
        <v>28</v>
      </c>
      <c r="BL65" s="7">
        <v>29</v>
      </c>
      <c r="BM65" s="7">
        <v>30</v>
      </c>
      <c r="BN65" s="7">
        <v>31</v>
      </c>
      <c r="BO65" s="7">
        <v>32</v>
      </c>
      <c r="BP65" s="4"/>
      <c r="BQ65" s="6" t="s">
        <v>56</v>
      </c>
      <c r="BR65" s="21" t="str">
        <f>$BR$3</f>
        <v>&gt;15</v>
      </c>
      <c r="BS65" s="21" t="str">
        <f>$BS$3</f>
        <v>&lt;-15</v>
      </c>
      <c r="BT65" s="21"/>
      <c r="BU65" s="22" t="s">
        <v>424</v>
      </c>
      <c r="BV65" s="4"/>
      <c r="CA65" s="4"/>
    </row>
    <row r="66" spans="1:79">
      <c r="A66" t="s">
        <v>0</v>
      </c>
      <c r="B66" t="s">
        <v>1</v>
      </c>
      <c r="C66">
        <v>45</v>
      </c>
      <c r="D66">
        <v>50</v>
      </c>
      <c r="E66">
        <v>60</v>
      </c>
      <c r="G66">
        <v>75</v>
      </c>
      <c r="H66">
        <v>75</v>
      </c>
      <c r="I66">
        <v>80</v>
      </c>
      <c r="J66">
        <v>85</v>
      </c>
      <c r="K66" s="75">
        <v>70</v>
      </c>
      <c r="L66">
        <v>80</v>
      </c>
      <c r="M66">
        <v>100</v>
      </c>
      <c r="N66">
        <v>100</v>
      </c>
      <c r="O66">
        <v>100</v>
      </c>
      <c r="P66">
        <v>100</v>
      </c>
      <c r="Q66">
        <v>100</v>
      </c>
      <c r="R66">
        <v>100</v>
      </c>
      <c r="S66">
        <v>100</v>
      </c>
      <c r="Y66">
        <v>90</v>
      </c>
      <c r="Z66">
        <v>100</v>
      </c>
      <c r="AG66" s="4"/>
      <c r="AH66" s="2">
        <f t="shared" ref="AH66:AH83" si="74">AVERAGE(C66:E66)</f>
        <v>51.666666666666664</v>
      </c>
      <c r="AI66" s="2">
        <f t="shared" ref="AI66:AI83" si="75">AVERAGE(I66:K66)</f>
        <v>78.333333333333329</v>
      </c>
      <c r="AJ66" s="2">
        <f>AVERAGE(P66:U66)</f>
        <v>100</v>
      </c>
      <c r="AK66" s="4"/>
      <c r="AL66" s="5"/>
      <c r="AM66" s="8">
        <f t="shared" ref="AM66:AM76" si="76">D66-C66</f>
        <v>5</v>
      </c>
      <c r="AN66" s="8">
        <f t="shared" ref="AN66:AN76" si="77">E66-D66</f>
        <v>10</v>
      </c>
      <c r="AO66" s="8"/>
      <c r="AP66" s="8">
        <f>G66-E66</f>
        <v>15</v>
      </c>
      <c r="AQ66" s="8">
        <f t="shared" ref="AQ66:BB67" si="78">H66-G66</f>
        <v>0</v>
      </c>
      <c r="AR66" s="8">
        <f t="shared" si="78"/>
        <v>5</v>
      </c>
      <c r="AS66" s="8">
        <f t="shared" si="78"/>
        <v>5</v>
      </c>
      <c r="AT66" s="75">
        <f t="shared" si="78"/>
        <v>-15</v>
      </c>
      <c r="AU66" s="8">
        <f t="shared" si="78"/>
        <v>10</v>
      </c>
      <c r="AV66" s="8">
        <f t="shared" si="78"/>
        <v>20</v>
      </c>
      <c r="AW66" s="8">
        <f t="shared" si="78"/>
        <v>0</v>
      </c>
      <c r="AX66" s="8">
        <f t="shared" si="78"/>
        <v>0</v>
      </c>
      <c r="AY66" s="8">
        <f t="shared" si="78"/>
        <v>0</v>
      </c>
      <c r="AZ66" s="8">
        <f t="shared" si="78"/>
        <v>0</v>
      </c>
      <c r="BA66" s="8">
        <f t="shared" si="78"/>
        <v>0</v>
      </c>
      <c r="BB66" s="8">
        <f t="shared" si="78"/>
        <v>0</v>
      </c>
      <c r="BC66" s="8"/>
      <c r="BD66" s="8"/>
      <c r="BE66" s="8"/>
      <c r="BF66" s="8"/>
      <c r="BG66" s="8"/>
      <c r="BH66" s="8">
        <f>Y66-S66</f>
        <v>-10</v>
      </c>
      <c r="BI66" s="8">
        <f>Z66-Y66</f>
        <v>10</v>
      </c>
      <c r="BJ66" s="8"/>
      <c r="BK66" s="8"/>
      <c r="BL66" s="8"/>
      <c r="BM66" s="8"/>
      <c r="BN66" s="8"/>
      <c r="BO66" s="8"/>
      <c r="BP66" s="4"/>
      <c r="BQ66" s="15" t="str">
        <f t="shared" ref="BQ66:BQ83" si="79">A66</f>
        <v>U150713-1#5</v>
      </c>
      <c r="BR66" s="8">
        <f>COUNTIF(AM66:AT66,$BR$3)</f>
        <v>0</v>
      </c>
      <c r="BS66">
        <f>COUNTIF(AM66:AT66,$BS$3)</f>
        <v>0</v>
      </c>
      <c r="BT66">
        <f>BR66+BS66</f>
        <v>0</v>
      </c>
      <c r="BU66">
        <f t="shared" ref="BU66:BU84" si="80">COUNT(AM66:AT66)</f>
        <v>7</v>
      </c>
      <c r="BV66" s="4"/>
      <c r="CA66" s="4"/>
    </row>
    <row r="67" spans="1:79">
      <c r="A67" t="s">
        <v>30</v>
      </c>
      <c r="B67" t="s">
        <v>1</v>
      </c>
      <c r="C67">
        <v>20</v>
      </c>
      <c r="D67">
        <v>15</v>
      </c>
      <c r="E67">
        <v>50</v>
      </c>
      <c r="F67">
        <v>50</v>
      </c>
      <c r="G67">
        <v>25</v>
      </c>
      <c r="H67">
        <v>30</v>
      </c>
      <c r="I67">
        <v>25</v>
      </c>
      <c r="J67">
        <v>35</v>
      </c>
      <c r="K67" s="75">
        <v>35</v>
      </c>
      <c r="L67">
        <v>35</v>
      </c>
      <c r="M67">
        <v>55</v>
      </c>
      <c r="N67">
        <v>45</v>
      </c>
      <c r="O67">
        <v>35</v>
      </c>
      <c r="P67">
        <v>55</v>
      </c>
      <c r="Q67">
        <v>45</v>
      </c>
      <c r="R67">
        <v>55</v>
      </c>
      <c r="S67">
        <v>65</v>
      </c>
      <c r="Y67">
        <v>65</v>
      </c>
      <c r="Z67">
        <v>70</v>
      </c>
      <c r="AA67">
        <v>90</v>
      </c>
      <c r="AG67" s="4"/>
      <c r="AH67" s="2">
        <f t="shared" si="74"/>
        <v>28.333333333333332</v>
      </c>
      <c r="AI67" s="59">
        <f t="shared" si="75"/>
        <v>31.666666666666668</v>
      </c>
      <c r="AJ67" s="2">
        <f>AVERAGE(P67:U67)</f>
        <v>55</v>
      </c>
      <c r="AK67" s="4"/>
      <c r="AM67" s="8">
        <f t="shared" si="76"/>
        <v>-5</v>
      </c>
      <c r="AN67" s="8">
        <f t="shared" si="77"/>
        <v>35</v>
      </c>
      <c r="AO67" s="8">
        <f t="shared" ref="AO67:AP74" si="81">F67-E67</f>
        <v>0</v>
      </c>
      <c r="AP67" s="8">
        <f t="shared" si="81"/>
        <v>-25</v>
      </c>
      <c r="AQ67" s="8">
        <f t="shared" si="78"/>
        <v>5</v>
      </c>
      <c r="AR67" s="8">
        <f t="shared" si="78"/>
        <v>-5</v>
      </c>
      <c r="AS67" s="8">
        <f t="shared" si="78"/>
        <v>10</v>
      </c>
      <c r="AT67" s="75">
        <f t="shared" si="78"/>
        <v>0</v>
      </c>
      <c r="AU67" s="8">
        <f t="shared" si="78"/>
        <v>0</v>
      </c>
      <c r="AV67" s="8">
        <f t="shared" si="78"/>
        <v>20</v>
      </c>
      <c r="AW67" s="8">
        <f t="shared" si="78"/>
        <v>-10</v>
      </c>
      <c r="AX67" s="8">
        <f t="shared" si="78"/>
        <v>-10</v>
      </c>
      <c r="AY67" s="8">
        <f t="shared" si="78"/>
        <v>20</v>
      </c>
      <c r="AZ67" s="8">
        <f t="shared" si="78"/>
        <v>-10</v>
      </c>
      <c r="BA67" s="8">
        <f t="shared" si="78"/>
        <v>10</v>
      </c>
      <c r="BB67" s="8">
        <f t="shared" si="78"/>
        <v>10</v>
      </c>
      <c r="BC67" s="8"/>
      <c r="BD67" s="8"/>
      <c r="BE67" s="8"/>
      <c r="BF67" s="8"/>
      <c r="BG67" s="8"/>
      <c r="BH67" s="8">
        <f>Y67-S67</f>
        <v>0</v>
      </c>
      <c r="BI67" s="8">
        <f>Z67-Y67</f>
        <v>5</v>
      </c>
      <c r="BJ67" s="8">
        <f>AA67-Z67</f>
        <v>20</v>
      </c>
      <c r="BK67" s="8"/>
      <c r="BL67" s="8"/>
      <c r="BM67" s="8"/>
      <c r="BN67" s="8"/>
      <c r="BO67" s="8"/>
      <c r="BP67" s="4"/>
      <c r="BQ67" s="15" t="str">
        <f t="shared" si="79"/>
        <v>U150713-2#5</v>
      </c>
      <c r="BR67" s="8">
        <f t="shared" ref="BR67:BR82" si="82">COUNTIF(AM67:AT67,$BR$3)</f>
        <v>1</v>
      </c>
      <c r="BS67" s="8">
        <f t="shared" ref="BS67:BS82" si="83">COUNTIF(AM67:AT67,$BS$3)</f>
        <v>1</v>
      </c>
      <c r="BT67">
        <f t="shared" ref="BT67:BT83" si="84">BR67+BS67</f>
        <v>2</v>
      </c>
      <c r="BU67">
        <f t="shared" si="80"/>
        <v>8</v>
      </c>
      <c r="BV67" s="4"/>
      <c r="CA67" s="4"/>
    </row>
    <row r="68" spans="1:79">
      <c r="A68" t="s">
        <v>31</v>
      </c>
      <c r="B68" t="s">
        <v>1</v>
      </c>
      <c r="C68">
        <v>30</v>
      </c>
      <c r="D68">
        <v>30</v>
      </c>
      <c r="E68">
        <v>55</v>
      </c>
      <c r="F68">
        <v>70</v>
      </c>
      <c r="G68">
        <v>30</v>
      </c>
      <c r="H68">
        <v>35</v>
      </c>
      <c r="I68">
        <v>100</v>
      </c>
      <c r="J68">
        <v>100</v>
      </c>
      <c r="K68" s="75">
        <v>100</v>
      </c>
      <c r="AG68" s="4"/>
      <c r="AH68" s="2">
        <f t="shared" si="74"/>
        <v>38.333333333333336</v>
      </c>
      <c r="AI68" s="59">
        <f t="shared" si="75"/>
        <v>100</v>
      </c>
      <c r="AJ68" s="2"/>
      <c r="AK68" s="4"/>
      <c r="AM68" s="8">
        <f t="shared" si="76"/>
        <v>0</v>
      </c>
      <c r="AN68" s="8">
        <f t="shared" si="77"/>
        <v>25</v>
      </c>
      <c r="AO68" s="8">
        <f t="shared" si="81"/>
        <v>15</v>
      </c>
      <c r="AP68" s="8">
        <f t="shared" si="81"/>
        <v>-40</v>
      </c>
      <c r="AQ68" s="8">
        <f t="shared" ref="AQ68:AT74" si="85">H68-G68</f>
        <v>5</v>
      </c>
      <c r="AR68" s="8">
        <f t="shared" si="85"/>
        <v>65</v>
      </c>
      <c r="AS68" s="8">
        <f t="shared" si="85"/>
        <v>0</v>
      </c>
      <c r="AT68" s="75">
        <f t="shared" si="85"/>
        <v>0</v>
      </c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4"/>
      <c r="BQ68" s="15" t="str">
        <f t="shared" si="79"/>
        <v>U150713-2#6</v>
      </c>
      <c r="BR68" s="8">
        <f t="shared" si="82"/>
        <v>2</v>
      </c>
      <c r="BS68" s="8">
        <f t="shared" si="83"/>
        <v>1</v>
      </c>
      <c r="BT68">
        <f t="shared" si="84"/>
        <v>3</v>
      </c>
      <c r="BU68">
        <f t="shared" si="80"/>
        <v>8</v>
      </c>
      <c r="BV68" s="4"/>
      <c r="CA68" s="4"/>
    </row>
    <row r="69" spans="1:79">
      <c r="A69" t="s">
        <v>32</v>
      </c>
      <c r="B69" t="s">
        <v>1</v>
      </c>
      <c r="C69">
        <v>25</v>
      </c>
      <c r="D69">
        <v>20</v>
      </c>
      <c r="E69">
        <v>50</v>
      </c>
      <c r="F69">
        <v>70</v>
      </c>
      <c r="G69">
        <v>35</v>
      </c>
      <c r="H69">
        <v>75</v>
      </c>
      <c r="I69">
        <v>65</v>
      </c>
      <c r="J69">
        <v>85</v>
      </c>
      <c r="K69" s="75">
        <v>100</v>
      </c>
      <c r="L69">
        <v>100</v>
      </c>
      <c r="M69">
        <v>100</v>
      </c>
      <c r="AG69" s="4"/>
      <c r="AH69" s="2">
        <f t="shared" si="74"/>
        <v>31.666666666666668</v>
      </c>
      <c r="AI69" s="59">
        <f t="shared" si="75"/>
        <v>83.333333333333329</v>
      </c>
      <c r="AJ69" s="2"/>
      <c r="AK69" s="4"/>
      <c r="AM69" s="8">
        <f t="shared" si="76"/>
        <v>-5</v>
      </c>
      <c r="AN69" s="8">
        <f t="shared" si="77"/>
        <v>30</v>
      </c>
      <c r="AO69" s="8">
        <f t="shared" si="81"/>
        <v>20</v>
      </c>
      <c r="AP69" s="8">
        <f t="shared" si="81"/>
        <v>-35</v>
      </c>
      <c r="AQ69" s="8">
        <f t="shared" si="85"/>
        <v>40</v>
      </c>
      <c r="AR69" s="8">
        <f t="shared" si="85"/>
        <v>-10</v>
      </c>
      <c r="AS69" s="8">
        <f t="shared" si="85"/>
        <v>20</v>
      </c>
      <c r="AT69" s="75">
        <f t="shared" si="85"/>
        <v>15</v>
      </c>
      <c r="AU69" s="8">
        <f>L69-K69</f>
        <v>0</v>
      </c>
      <c r="AV69" s="8">
        <f>M69-L69</f>
        <v>0</v>
      </c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4"/>
      <c r="BQ69" s="15" t="str">
        <f t="shared" si="79"/>
        <v>U150713-2#7</v>
      </c>
      <c r="BR69" s="8">
        <f t="shared" si="82"/>
        <v>4</v>
      </c>
      <c r="BS69" s="8">
        <f t="shared" si="83"/>
        <v>1</v>
      </c>
      <c r="BT69">
        <f t="shared" si="84"/>
        <v>5</v>
      </c>
      <c r="BU69">
        <f t="shared" si="80"/>
        <v>8</v>
      </c>
      <c r="BV69" s="4"/>
      <c r="CA69" s="4"/>
    </row>
    <row r="70" spans="1:79">
      <c r="A70" t="s">
        <v>33</v>
      </c>
      <c r="B70" t="s">
        <v>1</v>
      </c>
      <c r="C70">
        <v>30</v>
      </c>
      <c r="D70">
        <v>35</v>
      </c>
      <c r="E70">
        <v>35</v>
      </c>
      <c r="F70">
        <v>35</v>
      </c>
      <c r="G70">
        <v>80</v>
      </c>
      <c r="H70">
        <v>55</v>
      </c>
      <c r="I70">
        <v>60</v>
      </c>
      <c r="J70">
        <v>65</v>
      </c>
      <c r="K70" s="75">
        <v>70</v>
      </c>
      <c r="L70">
        <v>55</v>
      </c>
      <c r="M70">
        <v>50</v>
      </c>
      <c r="N70">
        <v>50</v>
      </c>
      <c r="O70">
        <v>60</v>
      </c>
      <c r="P70">
        <v>70</v>
      </c>
      <c r="V70">
        <v>70</v>
      </c>
      <c r="W70">
        <v>65</v>
      </c>
      <c r="X70">
        <v>100</v>
      </c>
      <c r="AG70" s="4"/>
      <c r="AH70" s="2">
        <f t="shared" si="74"/>
        <v>33.333333333333336</v>
      </c>
      <c r="AI70" s="59">
        <f t="shared" si="75"/>
        <v>65</v>
      </c>
      <c r="AJ70" s="2">
        <f>AVERAGE(P70:U70)</f>
        <v>70</v>
      </c>
      <c r="AK70" s="4"/>
      <c r="AM70" s="8">
        <f t="shared" si="76"/>
        <v>5</v>
      </c>
      <c r="AN70" s="8">
        <f t="shared" si="77"/>
        <v>0</v>
      </c>
      <c r="AO70" s="8">
        <f t="shared" si="81"/>
        <v>0</v>
      </c>
      <c r="AP70" s="8">
        <f t="shared" si="81"/>
        <v>45</v>
      </c>
      <c r="AQ70" s="8">
        <f t="shared" si="85"/>
        <v>-25</v>
      </c>
      <c r="AR70" s="8">
        <f t="shared" si="85"/>
        <v>5</v>
      </c>
      <c r="AS70" s="8">
        <f t="shared" si="85"/>
        <v>5</v>
      </c>
      <c r="AT70" s="75">
        <f t="shared" si="85"/>
        <v>5</v>
      </c>
      <c r="AU70" s="8">
        <f>L70-K70</f>
        <v>-15</v>
      </c>
      <c r="AV70" s="8">
        <f>M70-L70</f>
        <v>-5</v>
      </c>
      <c r="AW70" s="8">
        <f>N70-M70</f>
        <v>0</v>
      </c>
      <c r="AX70" s="8">
        <f>O70-N70</f>
        <v>10</v>
      </c>
      <c r="AY70" s="8">
        <f>P70-O70</f>
        <v>10</v>
      </c>
      <c r="AZ70" s="8"/>
      <c r="BA70" s="8"/>
      <c r="BB70" s="8"/>
      <c r="BC70" s="8"/>
      <c r="BD70" s="8"/>
      <c r="BE70" s="8">
        <f>V70-P70</f>
        <v>0</v>
      </c>
      <c r="BF70" s="8">
        <f>W70-V70</f>
        <v>-5</v>
      </c>
      <c r="BG70" s="8">
        <f>X70-W70</f>
        <v>35</v>
      </c>
      <c r="BH70" s="8"/>
      <c r="BI70" s="8"/>
      <c r="BJ70" s="8"/>
      <c r="BK70" s="8"/>
      <c r="BL70" s="8"/>
      <c r="BM70" s="8"/>
      <c r="BN70" s="8"/>
      <c r="BO70" s="8"/>
      <c r="BP70" s="4"/>
      <c r="BQ70" s="15" t="str">
        <f t="shared" si="79"/>
        <v>U150803#2</v>
      </c>
      <c r="BR70" s="8">
        <f t="shared" si="82"/>
        <v>1</v>
      </c>
      <c r="BS70" s="8">
        <f t="shared" si="83"/>
        <v>1</v>
      </c>
      <c r="BT70">
        <f t="shared" si="84"/>
        <v>2</v>
      </c>
      <c r="BU70">
        <f t="shared" si="80"/>
        <v>8</v>
      </c>
      <c r="BV70" s="4"/>
      <c r="CA70" s="4"/>
    </row>
    <row r="71" spans="1:79">
      <c r="A71" t="s">
        <v>34</v>
      </c>
      <c r="B71" t="s">
        <v>1</v>
      </c>
      <c r="C71">
        <v>80</v>
      </c>
      <c r="D71">
        <v>100</v>
      </c>
      <c r="E71">
        <v>80</v>
      </c>
      <c r="F71">
        <v>90</v>
      </c>
      <c r="G71">
        <v>100</v>
      </c>
      <c r="H71">
        <v>100</v>
      </c>
      <c r="I71">
        <v>85</v>
      </c>
      <c r="J71">
        <v>85</v>
      </c>
      <c r="K71" s="75">
        <v>85</v>
      </c>
      <c r="R71">
        <v>75</v>
      </c>
      <c r="T71">
        <v>100</v>
      </c>
      <c r="U71">
        <v>100</v>
      </c>
      <c r="V71">
        <v>90</v>
      </c>
      <c r="W71">
        <v>90</v>
      </c>
      <c r="Y71">
        <v>100</v>
      </c>
      <c r="Z71">
        <v>75</v>
      </c>
      <c r="AA71">
        <v>100</v>
      </c>
      <c r="AG71" s="4"/>
      <c r="AH71" s="2">
        <f t="shared" si="74"/>
        <v>86.666666666666671</v>
      </c>
      <c r="AI71" s="59">
        <f t="shared" si="75"/>
        <v>85</v>
      </c>
      <c r="AJ71" s="2">
        <f>AVERAGE(P71:U71)</f>
        <v>91.666666666666671</v>
      </c>
      <c r="AK71" s="4"/>
      <c r="AM71" s="8">
        <f t="shared" si="76"/>
        <v>20</v>
      </c>
      <c r="AN71" s="8">
        <f t="shared" si="77"/>
        <v>-20</v>
      </c>
      <c r="AO71" s="8">
        <f t="shared" si="81"/>
        <v>10</v>
      </c>
      <c r="AP71" s="8">
        <f t="shared" si="81"/>
        <v>10</v>
      </c>
      <c r="AQ71" s="8">
        <f t="shared" si="85"/>
        <v>0</v>
      </c>
      <c r="AR71" s="8">
        <f t="shared" si="85"/>
        <v>-15</v>
      </c>
      <c r="AS71" s="8">
        <f t="shared" si="85"/>
        <v>0</v>
      </c>
      <c r="AT71" s="75">
        <f t="shared" si="85"/>
        <v>0</v>
      </c>
      <c r="AU71" s="8"/>
      <c r="AV71" s="8"/>
      <c r="AW71" s="8"/>
      <c r="AX71" s="8"/>
      <c r="AY71" s="8"/>
      <c r="AZ71" s="8"/>
      <c r="BA71" s="8">
        <f>R71-K71</f>
        <v>-10</v>
      </c>
      <c r="BB71" s="8">
        <f>S71-R71</f>
        <v>-75</v>
      </c>
      <c r="BC71" s="8"/>
      <c r="BD71" s="8">
        <f t="shared" ref="BD71:BF72" si="86">U71-T71</f>
        <v>0</v>
      </c>
      <c r="BE71" s="8">
        <f t="shared" si="86"/>
        <v>-10</v>
      </c>
      <c r="BF71" s="8">
        <f t="shared" si="86"/>
        <v>0</v>
      </c>
      <c r="BG71" s="8"/>
      <c r="BH71" s="8">
        <f>Y71-W71</f>
        <v>10</v>
      </c>
      <c r="BI71" s="8">
        <f>Z71-Y71</f>
        <v>-25</v>
      </c>
      <c r="BJ71" s="8">
        <f>AA71-Z71</f>
        <v>25</v>
      </c>
      <c r="BK71" s="8"/>
      <c r="BL71" s="8"/>
      <c r="BM71" s="8"/>
      <c r="BN71" s="8"/>
      <c r="BO71" s="8"/>
      <c r="BP71" s="4"/>
      <c r="BQ71" s="15" t="str">
        <f t="shared" si="79"/>
        <v>U150902-1#2</v>
      </c>
      <c r="BR71" s="8">
        <f t="shared" si="82"/>
        <v>1</v>
      </c>
      <c r="BS71" s="8">
        <f t="shared" si="83"/>
        <v>1</v>
      </c>
      <c r="BT71">
        <f t="shared" si="84"/>
        <v>2</v>
      </c>
      <c r="BU71">
        <f t="shared" si="80"/>
        <v>8</v>
      </c>
      <c r="BV71" s="4"/>
      <c r="CA71" s="4"/>
    </row>
    <row r="72" spans="1:79">
      <c r="A72" t="s">
        <v>35</v>
      </c>
      <c r="B72" t="s">
        <v>1</v>
      </c>
      <c r="C72">
        <v>70</v>
      </c>
      <c r="D72">
        <v>80</v>
      </c>
      <c r="E72">
        <v>75</v>
      </c>
      <c r="F72">
        <v>75</v>
      </c>
      <c r="G72">
        <v>75</v>
      </c>
      <c r="H72">
        <v>65</v>
      </c>
      <c r="I72">
        <v>75</v>
      </c>
      <c r="J72">
        <v>70</v>
      </c>
      <c r="K72" s="75">
        <v>75</v>
      </c>
      <c r="S72">
        <v>80</v>
      </c>
      <c r="T72">
        <v>70</v>
      </c>
      <c r="U72">
        <v>75</v>
      </c>
      <c r="V72">
        <v>75</v>
      </c>
      <c r="W72">
        <v>80</v>
      </c>
      <c r="Y72">
        <v>80</v>
      </c>
      <c r="Z72">
        <v>65</v>
      </c>
      <c r="AA72">
        <v>75</v>
      </c>
      <c r="AB72">
        <v>85</v>
      </c>
      <c r="AC72">
        <v>75</v>
      </c>
      <c r="AD72">
        <v>75</v>
      </c>
      <c r="AE72">
        <v>80</v>
      </c>
      <c r="AF72">
        <v>80</v>
      </c>
      <c r="AG72" s="4"/>
      <c r="AH72" s="2">
        <f t="shared" si="74"/>
        <v>75</v>
      </c>
      <c r="AI72" s="59">
        <f t="shared" si="75"/>
        <v>73.333333333333329</v>
      </c>
      <c r="AJ72" s="2">
        <f>AVERAGE(P72:U72)</f>
        <v>75</v>
      </c>
      <c r="AK72" s="4"/>
      <c r="AM72" s="8">
        <f t="shared" si="76"/>
        <v>10</v>
      </c>
      <c r="AN72" s="8">
        <f t="shared" si="77"/>
        <v>-5</v>
      </c>
      <c r="AO72" s="8">
        <f t="shared" si="81"/>
        <v>0</v>
      </c>
      <c r="AP72" s="8">
        <f t="shared" si="81"/>
        <v>0</v>
      </c>
      <c r="AQ72" s="8">
        <f t="shared" si="85"/>
        <v>-10</v>
      </c>
      <c r="AR72" s="8">
        <f t="shared" si="85"/>
        <v>10</v>
      </c>
      <c r="AS72" s="8">
        <f t="shared" si="85"/>
        <v>-5</v>
      </c>
      <c r="AT72" s="75">
        <f t="shared" si="85"/>
        <v>5</v>
      </c>
      <c r="AU72" s="8"/>
      <c r="AV72" s="8"/>
      <c r="AW72" s="8"/>
      <c r="AX72" s="8"/>
      <c r="AY72" s="8"/>
      <c r="AZ72" s="8"/>
      <c r="BA72" s="8"/>
      <c r="BB72" s="8">
        <f>S72-K72</f>
        <v>5</v>
      </c>
      <c r="BC72" s="8">
        <f>T72-S72</f>
        <v>-10</v>
      </c>
      <c r="BD72" s="8">
        <f t="shared" si="86"/>
        <v>5</v>
      </c>
      <c r="BE72" s="8">
        <f t="shared" si="86"/>
        <v>0</v>
      </c>
      <c r="BF72" s="8">
        <f t="shared" si="86"/>
        <v>5</v>
      </c>
      <c r="BG72" s="8"/>
      <c r="BH72" s="8">
        <f>Y72-W72</f>
        <v>0</v>
      </c>
      <c r="BI72" s="8">
        <f>Z72-Y72</f>
        <v>-15</v>
      </c>
      <c r="BJ72" s="8">
        <f>AA72-Z72</f>
        <v>10</v>
      </c>
      <c r="BK72" s="8">
        <f>AB72-AA72</f>
        <v>10</v>
      </c>
      <c r="BL72" s="8">
        <f>AC72-AB72</f>
        <v>-10</v>
      </c>
      <c r="BM72" s="8">
        <f>AD72-AC72</f>
        <v>0</v>
      </c>
      <c r="BN72" s="8">
        <f>AE72-AD72</f>
        <v>5</v>
      </c>
      <c r="BO72" s="8">
        <f>AF72-AE72</f>
        <v>0</v>
      </c>
      <c r="BP72" s="4"/>
      <c r="BQ72" s="15" t="str">
        <f t="shared" si="79"/>
        <v>U150902-1#3</v>
      </c>
      <c r="BR72" s="8">
        <f t="shared" si="82"/>
        <v>0</v>
      </c>
      <c r="BS72" s="8">
        <f t="shared" si="83"/>
        <v>0</v>
      </c>
      <c r="BT72">
        <f t="shared" si="84"/>
        <v>0</v>
      </c>
      <c r="BU72">
        <f t="shared" si="80"/>
        <v>8</v>
      </c>
      <c r="BV72" s="4"/>
      <c r="CA72" s="4"/>
    </row>
    <row r="73" spans="1:79">
      <c r="A73" t="s">
        <v>36</v>
      </c>
      <c r="B73" t="s">
        <v>1</v>
      </c>
      <c r="C73">
        <v>45</v>
      </c>
      <c r="D73">
        <v>35</v>
      </c>
      <c r="E73">
        <v>40</v>
      </c>
      <c r="F73">
        <v>30</v>
      </c>
      <c r="G73">
        <v>55</v>
      </c>
      <c r="H73">
        <v>40</v>
      </c>
      <c r="I73">
        <v>55</v>
      </c>
      <c r="J73">
        <v>50</v>
      </c>
      <c r="K73" s="75">
        <v>60</v>
      </c>
      <c r="AG73" s="4"/>
      <c r="AH73" s="59">
        <f t="shared" si="74"/>
        <v>40</v>
      </c>
      <c r="AI73" s="59">
        <f t="shared" si="75"/>
        <v>55</v>
      </c>
      <c r="AJ73" s="2"/>
      <c r="AK73" s="4"/>
      <c r="AM73" s="8">
        <f t="shared" si="76"/>
        <v>-10</v>
      </c>
      <c r="AN73" s="8">
        <f t="shared" si="77"/>
        <v>5</v>
      </c>
      <c r="AO73" s="8">
        <f t="shared" si="81"/>
        <v>-10</v>
      </c>
      <c r="AP73" s="8">
        <f t="shared" si="81"/>
        <v>25</v>
      </c>
      <c r="AQ73" s="8">
        <f t="shared" si="85"/>
        <v>-15</v>
      </c>
      <c r="AR73" s="8">
        <f t="shared" si="85"/>
        <v>15</v>
      </c>
      <c r="AS73" s="8">
        <f t="shared" si="85"/>
        <v>-5</v>
      </c>
      <c r="AT73" s="75">
        <f t="shared" si="85"/>
        <v>10</v>
      </c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4"/>
      <c r="BQ73" s="15" t="str">
        <f t="shared" si="79"/>
        <v>U150902-1#6</v>
      </c>
      <c r="BR73" s="8">
        <f t="shared" si="82"/>
        <v>1</v>
      </c>
      <c r="BS73" s="8">
        <f t="shared" si="83"/>
        <v>0</v>
      </c>
      <c r="BT73">
        <f t="shared" si="84"/>
        <v>1</v>
      </c>
      <c r="BU73">
        <f t="shared" si="80"/>
        <v>8</v>
      </c>
      <c r="BV73" s="4"/>
      <c r="CA73" s="4"/>
    </row>
    <row r="74" spans="1:79">
      <c r="A74" t="s">
        <v>37</v>
      </c>
      <c r="B74" t="s">
        <v>1</v>
      </c>
      <c r="C74">
        <v>65</v>
      </c>
      <c r="D74">
        <v>60</v>
      </c>
      <c r="E74">
        <v>65</v>
      </c>
      <c r="F74">
        <v>65</v>
      </c>
      <c r="G74">
        <v>75</v>
      </c>
      <c r="H74">
        <v>75</v>
      </c>
      <c r="I74">
        <v>75</v>
      </c>
      <c r="J74">
        <v>75</v>
      </c>
      <c r="K74" s="75">
        <v>90</v>
      </c>
      <c r="R74">
        <v>100</v>
      </c>
      <c r="S74">
        <v>100</v>
      </c>
      <c r="T74">
        <v>100</v>
      </c>
      <c r="U74">
        <v>100</v>
      </c>
      <c r="V74">
        <v>90</v>
      </c>
      <c r="W74">
        <v>90</v>
      </c>
      <c r="Y74">
        <v>90</v>
      </c>
      <c r="Z74">
        <v>85</v>
      </c>
      <c r="AA74">
        <v>80</v>
      </c>
      <c r="AB74">
        <v>80</v>
      </c>
      <c r="AC74">
        <v>85</v>
      </c>
      <c r="AD74">
        <v>90</v>
      </c>
      <c r="AE74">
        <v>75</v>
      </c>
      <c r="AF74">
        <v>75</v>
      </c>
      <c r="AG74" s="4"/>
      <c r="AH74" s="59">
        <f t="shared" si="74"/>
        <v>63.333333333333336</v>
      </c>
      <c r="AI74" s="59">
        <f t="shared" si="75"/>
        <v>80</v>
      </c>
      <c r="AJ74" s="2">
        <f>AVERAGE(P74:U74)</f>
        <v>100</v>
      </c>
      <c r="AK74" s="4"/>
      <c r="AM74" s="8">
        <f t="shared" si="76"/>
        <v>-5</v>
      </c>
      <c r="AN74" s="8">
        <f t="shared" si="77"/>
        <v>5</v>
      </c>
      <c r="AO74" s="8">
        <f t="shared" si="81"/>
        <v>0</v>
      </c>
      <c r="AP74" s="8">
        <f t="shared" si="81"/>
        <v>10</v>
      </c>
      <c r="AQ74" s="8">
        <f t="shared" si="85"/>
        <v>0</v>
      </c>
      <c r="AR74" s="8">
        <f t="shared" si="85"/>
        <v>0</v>
      </c>
      <c r="AS74" s="8">
        <f t="shared" si="85"/>
        <v>0</v>
      </c>
      <c r="AT74" s="75">
        <f t="shared" si="85"/>
        <v>15</v>
      </c>
      <c r="AU74" s="8"/>
      <c r="AV74" s="8"/>
      <c r="AW74" s="8"/>
      <c r="AX74" s="8"/>
      <c r="AY74" s="8"/>
      <c r="AZ74" s="8"/>
      <c r="BA74" s="8">
        <f>R74-K74</f>
        <v>10</v>
      </c>
      <c r="BB74" s="8">
        <f>S74-R74</f>
        <v>0</v>
      </c>
      <c r="BC74" s="8">
        <f>T74-S74</f>
        <v>0</v>
      </c>
      <c r="BD74" s="8">
        <f>U74-T74</f>
        <v>0</v>
      </c>
      <c r="BE74" s="8">
        <f>V74-U74</f>
        <v>-10</v>
      </c>
      <c r="BF74" s="8">
        <f>W74-V74</f>
        <v>0</v>
      </c>
      <c r="BG74" s="8"/>
      <c r="BH74" s="8">
        <f>Y74-W74</f>
        <v>0</v>
      </c>
      <c r="BI74" s="8">
        <f t="shared" ref="BI74:BO74" si="87">Z74-Y74</f>
        <v>-5</v>
      </c>
      <c r="BJ74" s="8">
        <f t="shared" si="87"/>
        <v>-5</v>
      </c>
      <c r="BK74" s="8">
        <f t="shared" si="87"/>
        <v>0</v>
      </c>
      <c r="BL74" s="8">
        <f t="shared" si="87"/>
        <v>5</v>
      </c>
      <c r="BM74" s="8">
        <f t="shared" si="87"/>
        <v>5</v>
      </c>
      <c r="BN74" s="8">
        <f t="shared" si="87"/>
        <v>-15</v>
      </c>
      <c r="BO74" s="8">
        <f t="shared" si="87"/>
        <v>0</v>
      </c>
      <c r="BP74" s="4"/>
      <c r="BQ74" s="15" t="str">
        <f t="shared" si="79"/>
        <v>U150902-2#5</v>
      </c>
      <c r="BR74" s="8">
        <f t="shared" si="82"/>
        <v>0</v>
      </c>
      <c r="BS74" s="8">
        <f t="shared" si="83"/>
        <v>0</v>
      </c>
      <c r="BT74">
        <f t="shared" si="84"/>
        <v>0</v>
      </c>
      <c r="BU74">
        <f t="shared" si="80"/>
        <v>8</v>
      </c>
      <c r="BV74" s="4"/>
      <c r="CA74" s="4"/>
    </row>
    <row r="75" spans="1:79">
      <c r="A75" t="s">
        <v>38</v>
      </c>
      <c r="B75" t="s">
        <v>1</v>
      </c>
      <c r="C75">
        <v>75</v>
      </c>
      <c r="D75">
        <v>55</v>
      </c>
      <c r="E75">
        <v>80</v>
      </c>
      <c r="F75">
        <v>85</v>
      </c>
      <c r="H75">
        <v>90</v>
      </c>
      <c r="I75">
        <v>85</v>
      </c>
      <c r="J75">
        <v>90</v>
      </c>
      <c r="K75" s="75">
        <v>85</v>
      </c>
      <c r="L75">
        <v>80</v>
      </c>
      <c r="AG75" s="4"/>
      <c r="AH75" s="59">
        <f t="shared" si="74"/>
        <v>70</v>
      </c>
      <c r="AI75" s="59">
        <f t="shared" si="75"/>
        <v>86.666666666666671</v>
      </c>
      <c r="AJ75" s="2"/>
      <c r="AK75" s="4"/>
      <c r="AM75" s="8">
        <f t="shared" si="76"/>
        <v>-20</v>
      </c>
      <c r="AN75" s="8">
        <f t="shared" si="77"/>
        <v>25</v>
      </c>
      <c r="AO75" s="8">
        <f t="shared" ref="AO75:AO83" si="88">F75-E75</f>
        <v>5</v>
      </c>
      <c r="AP75" s="8"/>
      <c r="AQ75" s="8">
        <f>H75-F75</f>
        <v>5</v>
      </c>
      <c r="AR75" s="8">
        <f t="shared" ref="AR75:AU76" si="89">I75-H75</f>
        <v>-5</v>
      </c>
      <c r="AS75" s="8">
        <f t="shared" si="89"/>
        <v>5</v>
      </c>
      <c r="AT75" s="75">
        <f t="shared" si="89"/>
        <v>-5</v>
      </c>
      <c r="AU75" s="8">
        <f t="shared" si="89"/>
        <v>-5</v>
      </c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4"/>
      <c r="BQ75" s="15" t="str">
        <f t="shared" si="79"/>
        <v>U160109#6</v>
      </c>
      <c r="BR75" s="8">
        <f t="shared" si="82"/>
        <v>1</v>
      </c>
      <c r="BS75" s="8">
        <f t="shared" si="83"/>
        <v>1</v>
      </c>
      <c r="BT75">
        <f t="shared" si="84"/>
        <v>2</v>
      </c>
      <c r="BU75">
        <f t="shared" si="80"/>
        <v>7</v>
      </c>
      <c r="BV75" s="4"/>
      <c r="CA75" s="4"/>
    </row>
    <row r="76" spans="1:79">
      <c r="A76" t="s">
        <v>39</v>
      </c>
      <c r="B76" t="s">
        <v>1</v>
      </c>
      <c r="C76">
        <v>60</v>
      </c>
      <c r="D76">
        <v>65</v>
      </c>
      <c r="E76">
        <v>45</v>
      </c>
      <c r="F76">
        <v>55</v>
      </c>
      <c r="H76">
        <v>50</v>
      </c>
      <c r="I76">
        <v>45</v>
      </c>
      <c r="J76">
        <v>60</v>
      </c>
      <c r="K76" s="75">
        <v>45</v>
      </c>
      <c r="L76">
        <v>75</v>
      </c>
      <c r="M76">
        <v>75</v>
      </c>
      <c r="AG76" s="4"/>
      <c r="AH76" s="59">
        <f t="shared" si="74"/>
        <v>56.666666666666664</v>
      </c>
      <c r="AI76" s="59">
        <f t="shared" si="75"/>
        <v>50</v>
      </c>
      <c r="AJ76" s="2"/>
      <c r="AK76" s="4"/>
      <c r="AM76" s="8">
        <f t="shared" si="76"/>
        <v>5</v>
      </c>
      <c r="AN76" s="8">
        <f t="shared" si="77"/>
        <v>-20</v>
      </c>
      <c r="AO76" s="8">
        <f t="shared" si="88"/>
        <v>10</v>
      </c>
      <c r="AP76" s="8"/>
      <c r="AQ76" s="8">
        <f>H76-F76</f>
        <v>-5</v>
      </c>
      <c r="AR76" s="8">
        <f t="shared" si="89"/>
        <v>-5</v>
      </c>
      <c r="AS76" s="8">
        <f t="shared" si="89"/>
        <v>15</v>
      </c>
      <c r="AT76" s="75">
        <f t="shared" si="89"/>
        <v>-15</v>
      </c>
      <c r="AU76" s="8">
        <f t="shared" si="89"/>
        <v>30</v>
      </c>
      <c r="AV76" s="8">
        <f>M76-L76</f>
        <v>0</v>
      </c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4"/>
      <c r="BQ76" s="15" t="str">
        <f t="shared" si="79"/>
        <v>U160109#7</v>
      </c>
      <c r="BR76" s="8">
        <f t="shared" si="82"/>
        <v>0</v>
      </c>
      <c r="BS76" s="8">
        <f t="shared" si="83"/>
        <v>1</v>
      </c>
      <c r="BT76">
        <f t="shared" si="84"/>
        <v>1</v>
      </c>
      <c r="BU76">
        <f t="shared" si="80"/>
        <v>7</v>
      </c>
      <c r="BV76" s="4"/>
      <c r="CA76" s="4"/>
    </row>
    <row r="77" spans="1:79">
      <c r="A77" t="s">
        <v>40</v>
      </c>
      <c r="B77" t="s">
        <v>1</v>
      </c>
      <c r="D77">
        <v>45</v>
      </c>
      <c r="E77">
        <v>85</v>
      </c>
      <c r="F77">
        <v>90</v>
      </c>
      <c r="G77">
        <v>90</v>
      </c>
      <c r="H77">
        <v>100</v>
      </c>
      <c r="I77">
        <v>85</v>
      </c>
      <c r="J77">
        <v>90</v>
      </c>
      <c r="K77" s="75">
        <v>75</v>
      </c>
      <c r="AG77" s="4"/>
      <c r="AH77" s="59">
        <f t="shared" si="74"/>
        <v>65</v>
      </c>
      <c r="AI77" s="59">
        <f t="shared" si="75"/>
        <v>83.333333333333329</v>
      </c>
      <c r="AJ77" s="2"/>
      <c r="AK77" s="4"/>
      <c r="AM77" s="8"/>
      <c r="AN77" s="8">
        <f t="shared" ref="AN77:AN83" si="90">E77-D77</f>
        <v>40</v>
      </c>
      <c r="AO77" s="8">
        <f t="shared" si="88"/>
        <v>5</v>
      </c>
      <c r="AP77" s="8">
        <f t="shared" ref="AP77:AT80" si="91">G77-F77</f>
        <v>0</v>
      </c>
      <c r="AQ77" s="8">
        <f t="shared" si="91"/>
        <v>10</v>
      </c>
      <c r="AR77" s="8">
        <f t="shared" si="91"/>
        <v>-15</v>
      </c>
      <c r="AS77" s="8">
        <f t="shared" si="91"/>
        <v>5</v>
      </c>
      <c r="AT77" s="75">
        <f t="shared" si="91"/>
        <v>-15</v>
      </c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4"/>
      <c r="BQ77" s="15" t="str">
        <f t="shared" si="79"/>
        <v>U160119#1</v>
      </c>
      <c r="BR77" s="8">
        <f t="shared" si="82"/>
        <v>1</v>
      </c>
      <c r="BS77" s="8">
        <f t="shared" si="83"/>
        <v>0</v>
      </c>
      <c r="BT77">
        <f t="shared" si="84"/>
        <v>1</v>
      </c>
      <c r="BU77">
        <f t="shared" si="80"/>
        <v>7</v>
      </c>
      <c r="BV77" s="4"/>
      <c r="CA77" s="4"/>
    </row>
    <row r="78" spans="1:79">
      <c r="A78" t="s">
        <v>41</v>
      </c>
      <c r="B78" t="s">
        <v>1</v>
      </c>
      <c r="D78">
        <v>35</v>
      </c>
      <c r="E78">
        <v>35</v>
      </c>
      <c r="F78">
        <v>35</v>
      </c>
      <c r="G78">
        <v>40</v>
      </c>
      <c r="H78">
        <v>40</v>
      </c>
      <c r="I78">
        <v>40</v>
      </c>
      <c r="J78">
        <v>40</v>
      </c>
      <c r="K78" s="75">
        <v>30</v>
      </c>
      <c r="AG78" s="4"/>
      <c r="AH78" s="59">
        <f t="shared" si="74"/>
        <v>35</v>
      </c>
      <c r="AI78" s="59">
        <f t="shared" si="75"/>
        <v>36.666666666666664</v>
      </c>
      <c r="AJ78" s="2"/>
      <c r="AK78" s="4"/>
      <c r="AM78" s="8"/>
      <c r="AN78" s="8">
        <f t="shared" si="90"/>
        <v>0</v>
      </c>
      <c r="AO78" s="8">
        <f t="shared" si="88"/>
        <v>0</v>
      </c>
      <c r="AP78" s="8">
        <f t="shared" si="91"/>
        <v>5</v>
      </c>
      <c r="AQ78" s="8">
        <f t="shared" si="91"/>
        <v>0</v>
      </c>
      <c r="AR78" s="8">
        <f t="shared" si="91"/>
        <v>0</v>
      </c>
      <c r="AS78" s="8">
        <f t="shared" si="91"/>
        <v>0</v>
      </c>
      <c r="AT78" s="75">
        <f t="shared" si="91"/>
        <v>-10</v>
      </c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4"/>
      <c r="BQ78" s="15" t="str">
        <f t="shared" si="79"/>
        <v>U160119#2</v>
      </c>
      <c r="BR78" s="8">
        <f t="shared" si="82"/>
        <v>0</v>
      </c>
      <c r="BS78" s="8">
        <f t="shared" si="83"/>
        <v>0</v>
      </c>
      <c r="BT78">
        <f t="shared" si="84"/>
        <v>0</v>
      </c>
      <c r="BU78">
        <f t="shared" si="80"/>
        <v>7</v>
      </c>
      <c r="BV78" s="4"/>
      <c r="CA78" s="4"/>
    </row>
    <row r="79" spans="1:79">
      <c r="A79" t="s">
        <v>42</v>
      </c>
      <c r="B79" t="s">
        <v>1</v>
      </c>
      <c r="D79">
        <v>45</v>
      </c>
      <c r="E79">
        <v>65</v>
      </c>
      <c r="F79">
        <v>75</v>
      </c>
      <c r="G79">
        <v>70</v>
      </c>
      <c r="H79">
        <v>65</v>
      </c>
      <c r="I79">
        <v>75</v>
      </c>
      <c r="J79">
        <v>80</v>
      </c>
      <c r="K79" s="75">
        <v>85</v>
      </c>
      <c r="AG79" s="4"/>
      <c r="AH79" s="59">
        <f t="shared" si="74"/>
        <v>55</v>
      </c>
      <c r="AI79" s="59">
        <f t="shared" si="75"/>
        <v>80</v>
      </c>
      <c r="AJ79" s="2"/>
      <c r="AK79" s="4"/>
      <c r="AM79" s="8"/>
      <c r="AN79" s="8">
        <f t="shared" si="90"/>
        <v>20</v>
      </c>
      <c r="AO79" s="8">
        <f t="shared" si="88"/>
        <v>10</v>
      </c>
      <c r="AP79" s="8">
        <f t="shared" si="91"/>
        <v>-5</v>
      </c>
      <c r="AQ79" s="8">
        <f t="shared" si="91"/>
        <v>-5</v>
      </c>
      <c r="AR79" s="8">
        <f t="shared" si="91"/>
        <v>10</v>
      </c>
      <c r="AS79" s="8">
        <f t="shared" si="91"/>
        <v>5</v>
      </c>
      <c r="AT79" s="75">
        <f t="shared" si="91"/>
        <v>5</v>
      </c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4"/>
      <c r="BQ79" s="15" t="str">
        <f t="shared" si="79"/>
        <v>U160119#3</v>
      </c>
      <c r="BR79" s="8">
        <f t="shared" si="82"/>
        <v>1</v>
      </c>
      <c r="BS79" s="8">
        <f t="shared" si="83"/>
        <v>0</v>
      </c>
      <c r="BT79">
        <f t="shared" si="84"/>
        <v>1</v>
      </c>
      <c r="BU79">
        <f t="shared" si="80"/>
        <v>7</v>
      </c>
      <c r="BV79" s="4"/>
      <c r="CA79" s="4"/>
    </row>
    <row r="80" spans="1:79">
      <c r="A80" t="s">
        <v>43</v>
      </c>
      <c r="B80" t="s">
        <v>1</v>
      </c>
      <c r="D80">
        <v>60</v>
      </c>
      <c r="E80">
        <v>100</v>
      </c>
      <c r="F80">
        <v>75</v>
      </c>
      <c r="G80">
        <v>85</v>
      </c>
      <c r="H80">
        <v>85</v>
      </c>
      <c r="I80">
        <v>85</v>
      </c>
      <c r="J80">
        <v>80</v>
      </c>
      <c r="K80" s="75">
        <v>80</v>
      </c>
      <c r="AG80" s="4"/>
      <c r="AH80" s="59">
        <f t="shared" si="74"/>
        <v>80</v>
      </c>
      <c r="AI80" s="59">
        <f t="shared" si="75"/>
        <v>81.666666666666671</v>
      </c>
      <c r="AJ80" s="2"/>
      <c r="AK80" s="4"/>
      <c r="AM80" s="8"/>
      <c r="AN80" s="8">
        <f t="shared" si="90"/>
        <v>40</v>
      </c>
      <c r="AO80" s="8">
        <f t="shared" si="88"/>
        <v>-25</v>
      </c>
      <c r="AP80" s="8">
        <f t="shared" si="91"/>
        <v>10</v>
      </c>
      <c r="AQ80" s="8">
        <f t="shared" si="91"/>
        <v>0</v>
      </c>
      <c r="AR80" s="8">
        <f t="shared" si="91"/>
        <v>0</v>
      </c>
      <c r="AS80" s="8">
        <f t="shared" si="91"/>
        <v>-5</v>
      </c>
      <c r="AT80" s="75">
        <f t="shared" si="91"/>
        <v>0</v>
      </c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4"/>
      <c r="BQ80" s="15" t="str">
        <f t="shared" si="79"/>
        <v>U160119#6</v>
      </c>
      <c r="BR80" s="8">
        <f t="shared" si="82"/>
        <v>1</v>
      </c>
      <c r="BS80" s="8">
        <f t="shared" si="83"/>
        <v>1</v>
      </c>
      <c r="BT80">
        <f t="shared" si="84"/>
        <v>2</v>
      </c>
      <c r="BU80">
        <f t="shared" si="80"/>
        <v>7</v>
      </c>
      <c r="BV80" s="4"/>
      <c r="CA80" s="4"/>
    </row>
    <row r="81" spans="1:79">
      <c r="A81" s="8" t="s">
        <v>44</v>
      </c>
      <c r="B81" s="8" t="s">
        <v>1</v>
      </c>
      <c r="C81" s="8"/>
      <c r="D81" s="8">
        <v>30</v>
      </c>
      <c r="E81" s="8">
        <v>45</v>
      </c>
      <c r="F81" s="8">
        <v>45</v>
      </c>
      <c r="G81" s="8">
        <v>40</v>
      </c>
      <c r="H81" s="8">
        <v>40</v>
      </c>
      <c r="I81" s="8">
        <v>35</v>
      </c>
      <c r="J81" s="8">
        <v>30</v>
      </c>
      <c r="K81" s="75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4"/>
      <c r="AH81" s="59">
        <f t="shared" si="74"/>
        <v>37.5</v>
      </c>
      <c r="AI81" s="59">
        <f t="shared" si="75"/>
        <v>32.5</v>
      </c>
      <c r="AJ81" s="2"/>
      <c r="AK81" s="4"/>
      <c r="AL81" s="8"/>
      <c r="AM81" s="8"/>
      <c r="AN81" s="8">
        <f t="shared" si="90"/>
        <v>15</v>
      </c>
      <c r="AO81" s="8">
        <f t="shared" si="88"/>
        <v>0</v>
      </c>
      <c r="AP81" s="8">
        <f>G81-F81</f>
        <v>-5</v>
      </c>
      <c r="AQ81" s="8">
        <f>H81-G81</f>
        <v>0</v>
      </c>
      <c r="AR81" s="8">
        <f>I81-H81</f>
        <v>-5</v>
      </c>
      <c r="AS81" s="8">
        <f>J81-I81</f>
        <v>-5</v>
      </c>
      <c r="AT81" s="75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4"/>
      <c r="BQ81" s="15" t="str">
        <f t="shared" si="79"/>
        <v>U160129#3</v>
      </c>
      <c r="BR81" s="8">
        <f t="shared" si="82"/>
        <v>0</v>
      </c>
      <c r="BS81" s="8">
        <f t="shared" si="83"/>
        <v>0</v>
      </c>
      <c r="BT81">
        <f t="shared" si="84"/>
        <v>0</v>
      </c>
      <c r="BU81">
        <f t="shared" si="80"/>
        <v>6</v>
      </c>
      <c r="BV81" s="4"/>
      <c r="CA81" s="4"/>
    </row>
    <row r="82" spans="1:79">
      <c r="A82" t="s">
        <v>2</v>
      </c>
      <c r="B82" t="s">
        <v>1</v>
      </c>
      <c r="D82">
        <v>60</v>
      </c>
      <c r="E82">
        <v>65</v>
      </c>
      <c r="F82">
        <v>45</v>
      </c>
      <c r="H82">
        <v>70</v>
      </c>
      <c r="J82">
        <v>30</v>
      </c>
      <c r="K82" s="75">
        <v>70</v>
      </c>
      <c r="L82">
        <v>80</v>
      </c>
      <c r="M82">
        <v>75</v>
      </c>
      <c r="N82">
        <v>85</v>
      </c>
      <c r="S82">
        <v>75</v>
      </c>
      <c r="T82">
        <v>75</v>
      </c>
      <c r="AG82" s="4"/>
      <c r="AH82" s="59">
        <f t="shared" si="74"/>
        <v>62.5</v>
      </c>
      <c r="AI82" s="59">
        <f t="shared" si="75"/>
        <v>50</v>
      </c>
      <c r="AJ82" s="2">
        <f>AVERAGE(P82:U82)</f>
        <v>75</v>
      </c>
      <c r="AK82" s="4"/>
      <c r="AM82" s="8"/>
      <c r="AN82" s="8">
        <f t="shared" si="90"/>
        <v>5</v>
      </c>
      <c r="AO82" s="8">
        <f t="shared" si="88"/>
        <v>-20</v>
      </c>
      <c r="AP82" s="8"/>
      <c r="AQ82" s="8">
        <f>H82-F82</f>
        <v>25</v>
      </c>
      <c r="AR82" s="8"/>
      <c r="AS82" s="8">
        <f>J82-H82</f>
        <v>-40</v>
      </c>
      <c r="AT82" s="75">
        <f t="shared" ref="AT82:AW83" si="92">K82-J82</f>
        <v>40</v>
      </c>
      <c r="AU82" s="8">
        <f t="shared" si="92"/>
        <v>10</v>
      </c>
      <c r="AV82" s="8">
        <f t="shared" si="92"/>
        <v>-5</v>
      </c>
      <c r="AW82" s="8">
        <f t="shared" si="92"/>
        <v>10</v>
      </c>
      <c r="AX82" s="8"/>
      <c r="AY82" s="8"/>
      <c r="AZ82" s="8"/>
      <c r="BA82" s="8"/>
      <c r="BB82" s="8">
        <f>S82-N82</f>
        <v>-10</v>
      </c>
      <c r="BC82" s="8">
        <f>T82-S82</f>
        <v>0</v>
      </c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4"/>
      <c r="BQ82" s="15" t="str">
        <f t="shared" si="79"/>
        <v>U160626#1</v>
      </c>
      <c r="BR82" s="8">
        <f t="shared" si="82"/>
        <v>2</v>
      </c>
      <c r="BS82" s="8">
        <f t="shared" si="83"/>
        <v>2</v>
      </c>
      <c r="BT82">
        <f t="shared" si="84"/>
        <v>4</v>
      </c>
      <c r="BU82">
        <f t="shared" si="80"/>
        <v>5</v>
      </c>
      <c r="BV82" s="4"/>
      <c r="CA82" s="4"/>
    </row>
    <row r="83" spans="1:79" s="8" customFormat="1">
      <c r="A83" s="8" t="s">
        <v>3</v>
      </c>
      <c r="B83" s="8" t="s">
        <v>1</v>
      </c>
      <c r="D83" s="8">
        <v>55</v>
      </c>
      <c r="E83" s="8">
        <v>80</v>
      </c>
      <c r="F83" s="8">
        <v>75</v>
      </c>
      <c r="H83" s="8">
        <v>85</v>
      </c>
      <c r="I83" s="8">
        <v>90</v>
      </c>
      <c r="J83" s="8">
        <v>90</v>
      </c>
      <c r="K83" s="75">
        <v>80</v>
      </c>
      <c r="L83" s="8">
        <v>100</v>
      </c>
      <c r="M83" s="8">
        <v>90</v>
      </c>
      <c r="N83" s="8">
        <v>100</v>
      </c>
      <c r="S83" s="8">
        <v>100</v>
      </c>
      <c r="T83" s="8">
        <v>100</v>
      </c>
      <c r="AG83" s="28"/>
      <c r="AH83" s="59">
        <f t="shared" si="74"/>
        <v>67.5</v>
      </c>
      <c r="AI83" s="59">
        <f t="shared" si="75"/>
        <v>86.666666666666671</v>
      </c>
      <c r="AJ83" s="59">
        <f>AVERAGE(P83:U83)</f>
        <v>100</v>
      </c>
      <c r="AK83" s="28"/>
      <c r="AN83" s="8">
        <f t="shared" si="90"/>
        <v>25</v>
      </c>
      <c r="AO83" s="8">
        <f t="shared" si="88"/>
        <v>-5</v>
      </c>
      <c r="AQ83" s="8">
        <f>H83-F83</f>
        <v>10</v>
      </c>
      <c r="AR83" s="8">
        <f>I83-H83</f>
        <v>5</v>
      </c>
      <c r="AS83" s="8">
        <f>J83-I83</f>
        <v>0</v>
      </c>
      <c r="AT83" s="75">
        <f t="shared" si="92"/>
        <v>-10</v>
      </c>
      <c r="AU83" s="8">
        <f t="shared" si="92"/>
        <v>20</v>
      </c>
      <c r="AV83" s="8">
        <f t="shared" si="92"/>
        <v>-10</v>
      </c>
      <c r="AW83" s="8">
        <f t="shared" si="92"/>
        <v>10</v>
      </c>
      <c r="BB83" s="8">
        <f>S83-N83</f>
        <v>0</v>
      </c>
      <c r="BC83" s="8">
        <f>T83-S83</f>
        <v>0</v>
      </c>
      <c r="BP83" s="28"/>
      <c r="BQ83" s="15" t="str">
        <f t="shared" si="79"/>
        <v>U160626#3</v>
      </c>
      <c r="BR83" s="8">
        <f t="shared" ref="BR83" si="93">COUNTIF(AM83:AT83,$BR$3)</f>
        <v>1</v>
      </c>
      <c r="BS83" s="8">
        <f t="shared" ref="BS83" si="94">COUNTIF(AM83:AT83,$BS$3)</f>
        <v>0</v>
      </c>
      <c r="BT83">
        <f t="shared" si="84"/>
        <v>1</v>
      </c>
      <c r="BU83">
        <f t="shared" si="80"/>
        <v>6</v>
      </c>
      <c r="BV83" s="28"/>
      <c r="CA83" s="28"/>
    </row>
    <row r="84" spans="1:79">
      <c r="A84" s="1"/>
      <c r="B84" s="1"/>
      <c r="C84" s="1"/>
      <c r="D84" s="1"/>
      <c r="E84" s="1"/>
      <c r="F84" s="1"/>
      <c r="G84" s="1"/>
      <c r="H84" s="1"/>
      <c r="I84" s="1"/>
      <c r="J84" s="1"/>
      <c r="K84" s="76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4"/>
      <c r="AH84" s="62"/>
      <c r="AI84" s="62"/>
      <c r="AJ84" s="62"/>
      <c r="AK84" s="4"/>
      <c r="AL84" s="1"/>
      <c r="AM84" s="1"/>
      <c r="AN84" s="1"/>
      <c r="AO84" s="1"/>
      <c r="AP84" s="1"/>
      <c r="AQ84" s="1"/>
      <c r="AR84" s="1"/>
      <c r="AS84" s="1"/>
      <c r="AT84" s="76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4"/>
      <c r="BQ84" s="6"/>
      <c r="BR84" s="1"/>
      <c r="BS84" s="1"/>
      <c r="BT84" s="1"/>
      <c r="BU84" s="1">
        <f t="shared" si="80"/>
        <v>0</v>
      </c>
      <c r="BV84" s="4"/>
      <c r="CA84" s="4"/>
    </row>
    <row r="85" spans="1:79">
      <c r="B85" s="3" t="s">
        <v>45</v>
      </c>
      <c r="C85" s="2">
        <f t="shared" ref="C85:P85" si="95">AVERAGE(C66:C84)</f>
        <v>49.545454545454547</v>
      </c>
      <c r="D85" s="31">
        <f t="shared" si="95"/>
        <v>48.611111111111114</v>
      </c>
      <c r="E85" s="31">
        <f t="shared" si="95"/>
        <v>61.666666666666664</v>
      </c>
      <c r="F85" s="31">
        <f t="shared" si="95"/>
        <v>62.647058823529413</v>
      </c>
      <c r="G85" s="31">
        <f t="shared" si="95"/>
        <v>62.5</v>
      </c>
      <c r="H85" s="31">
        <f t="shared" si="95"/>
        <v>65.277777777777771</v>
      </c>
      <c r="I85" s="31">
        <f t="shared" si="95"/>
        <v>68.235294117647058</v>
      </c>
      <c r="J85" s="31">
        <f t="shared" si="95"/>
        <v>68.888888888888886</v>
      </c>
      <c r="K85" s="31">
        <f t="shared" si="95"/>
        <v>72.647058823529406</v>
      </c>
      <c r="L85" s="31">
        <f t="shared" si="95"/>
        <v>75.625</v>
      </c>
      <c r="M85" s="31">
        <f t="shared" si="95"/>
        <v>77.857142857142861</v>
      </c>
      <c r="N85" s="31">
        <f t="shared" si="95"/>
        <v>76</v>
      </c>
      <c r="O85" s="31">
        <f t="shared" si="95"/>
        <v>65</v>
      </c>
      <c r="P85" s="2">
        <f t="shared" si="95"/>
        <v>75</v>
      </c>
      <c r="Q85" s="2"/>
      <c r="R85" s="2">
        <f t="shared" ref="R85:W85" si="96">AVERAGE(R66:R84)</f>
        <v>82.5</v>
      </c>
      <c r="S85" s="2">
        <f t="shared" si="96"/>
        <v>86.666666666666671</v>
      </c>
      <c r="T85" s="2">
        <f t="shared" si="96"/>
        <v>89</v>
      </c>
      <c r="U85" s="2">
        <f t="shared" si="96"/>
        <v>91.666666666666671</v>
      </c>
      <c r="V85" s="2">
        <f t="shared" si="96"/>
        <v>81.25</v>
      </c>
      <c r="W85" s="2">
        <f t="shared" si="96"/>
        <v>81.25</v>
      </c>
      <c r="X85" s="2">
        <v>100</v>
      </c>
      <c r="Y85" s="2">
        <f t="shared" ref="Y85:AF85" si="97">AVERAGE(Y66:Y84)</f>
        <v>85</v>
      </c>
      <c r="Z85" s="2">
        <f t="shared" si="97"/>
        <v>79</v>
      </c>
      <c r="AA85" s="2">
        <f t="shared" si="97"/>
        <v>86.25</v>
      </c>
      <c r="AB85" s="2">
        <f t="shared" si="97"/>
        <v>82.5</v>
      </c>
      <c r="AC85" s="2">
        <f t="shared" si="97"/>
        <v>80</v>
      </c>
      <c r="AD85" s="2">
        <f t="shared" si="97"/>
        <v>82.5</v>
      </c>
      <c r="AE85" s="2">
        <f t="shared" si="97"/>
        <v>77.5</v>
      </c>
      <c r="AF85" s="2">
        <f t="shared" si="97"/>
        <v>77.5</v>
      </c>
      <c r="AG85" s="4"/>
      <c r="AH85" s="65">
        <f>AVERAGE(AH66:AH84)</f>
        <v>54.30555555555555</v>
      </c>
      <c r="AI85" s="65">
        <f>AVERAGE(AI66:AI84)</f>
        <v>68.842592592592595</v>
      </c>
      <c r="AJ85" s="65">
        <f>AVERAGE(AJ66:AJ84)</f>
        <v>83.333333333333343</v>
      </c>
      <c r="AK85" s="4"/>
      <c r="AL85" s="3"/>
      <c r="BP85" s="4"/>
      <c r="BQ85" s="10" t="s">
        <v>425</v>
      </c>
      <c r="BR85">
        <f t="shared" ref="BR85" si="98">SUM(BR66:BR84)</f>
        <v>17</v>
      </c>
      <c r="BS85">
        <f t="shared" ref="BS85" si="99">SUM(BS66:BS84)</f>
        <v>10</v>
      </c>
      <c r="BT85">
        <f>SUM(BT66:BT84)</f>
        <v>27</v>
      </c>
      <c r="BU85">
        <f t="shared" ref="BU85" si="100">SUM(BU66:BU84)</f>
        <v>130</v>
      </c>
      <c r="BV85" s="4"/>
      <c r="CA85" s="4"/>
    </row>
    <row r="86" spans="1:79">
      <c r="A86" s="2"/>
      <c r="B86" s="3" t="s">
        <v>46</v>
      </c>
      <c r="C86" s="59">
        <f t="shared" ref="C86:I86" si="101">_xlfn.STDEV.S(C66:C84)</f>
        <v>21.500528534729728</v>
      </c>
      <c r="D86" s="60">
        <f t="shared" si="101"/>
        <v>21.130237294090556</v>
      </c>
      <c r="E86" s="60">
        <f t="shared" si="101"/>
        <v>18.786728732554483</v>
      </c>
      <c r="F86" s="60">
        <f t="shared" si="101"/>
        <v>19.614857813882399</v>
      </c>
      <c r="G86" s="60">
        <f t="shared" si="101"/>
        <v>24.475262236357377</v>
      </c>
      <c r="H86" s="60">
        <f t="shared" si="101"/>
        <v>22.391714737574002</v>
      </c>
      <c r="I86" s="60">
        <f t="shared" si="101"/>
        <v>21.574085762103298</v>
      </c>
      <c r="J86" s="60"/>
      <c r="K86" s="60">
        <f t="shared" ref="K86:P86" si="102">_xlfn.STDEV.S(K66:K84)</f>
        <v>20.242100855860379</v>
      </c>
      <c r="L86" s="60">
        <f t="shared" si="102"/>
        <v>21.784250536306534</v>
      </c>
      <c r="M86" s="60">
        <f t="shared" si="102"/>
        <v>20.177781274036487</v>
      </c>
      <c r="N86" s="60">
        <f t="shared" si="102"/>
        <v>26.786190471957749</v>
      </c>
      <c r="O86" s="60">
        <f t="shared" si="102"/>
        <v>32.787192621510002</v>
      </c>
      <c r="P86" s="59">
        <f t="shared" si="102"/>
        <v>22.912878474779198</v>
      </c>
      <c r="Q86" s="59"/>
      <c r="R86" s="59">
        <f>_xlfn.STDEV.S(R66:R84)</f>
        <v>21.794494717703369</v>
      </c>
      <c r="S86" s="59">
        <f>_xlfn.STDEV.S(S66:S84)</f>
        <v>15.383974345619118</v>
      </c>
      <c r="T86" s="59"/>
      <c r="U86" s="59"/>
      <c r="V86" s="59">
        <f>_xlfn.STDEV.S(V66:V84)</f>
        <v>10.307764064044152</v>
      </c>
      <c r="W86" s="59">
        <f>_xlfn.STDEV.S(W66:W84)</f>
        <v>11.814539065631521</v>
      </c>
      <c r="X86" s="59"/>
      <c r="Y86" s="59">
        <f>_xlfn.STDEV.S(Y66:Y84)</f>
        <v>13.228756555322953</v>
      </c>
      <c r="Z86" s="59">
        <f>_xlfn.STDEV.S(Z66:Z84)</f>
        <v>13.874436925511608</v>
      </c>
      <c r="AA86" s="59">
        <f>_xlfn.STDEV.S(AA66:AA84)</f>
        <v>11.086778913041726</v>
      </c>
      <c r="AB86" s="59"/>
      <c r="AC86" s="59"/>
      <c r="AD86" s="59"/>
      <c r="AE86" s="59"/>
      <c r="AF86" s="59"/>
      <c r="AG86" s="4"/>
      <c r="AH86" s="31">
        <f>_xlfn.STDEV.S(AH66:AH84)</f>
        <v>18.10745432027333</v>
      </c>
      <c r="AI86" s="60">
        <f t="shared" ref="AI86" si="103">_xlfn.STDEV.S(AI66:AI84)</f>
        <v>20.955794760866219</v>
      </c>
      <c r="AJ86" s="2">
        <f>_xlfn.STDEV.S(AJ66:AJ84)</f>
        <v>16.996731711975904</v>
      </c>
      <c r="AK86" s="4"/>
      <c r="AL86" s="10"/>
      <c r="AT86" s="15"/>
      <c r="BP86" s="4"/>
      <c r="BR86" s="99" t="s">
        <v>179</v>
      </c>
      <c r="BS86" s="10" t="s">
        <v>71</v>
      </c>
      <c r="BT86" s="98" t="s">
        <v>180</v>
      </c>
      <c r="BV86" s="4"/>
      <c r="CA86" s="4"/>
    </row>
    <row r="87" spans="1:79">
      <c r="A87" s="8"/>
      <c r="B87" s="3" t="s">
        <v>47</v>
      </c>
      <c r="C87" s="8">
        <f t="shared" ref="C87:AF87" si="104">COUNT(C66:C84)</f>
        <v>11</v>
      </c>
      <c r="D87" s="15">
        <f t="shared" si="104"/>
        <v>18</v>
      </c>
      <c r="E87" s="15">
        <f t="shared" si="104"/>
        <v>18</v>
      </c>
      <c r="F87" s="15">
        <f t="shared" si="104"/>
        <v>17</v>
      </c>
      <c r="G87" s="15">
        <f t="shared" si="104"/>
        <v>14</v>
      </c>
      <c r="H87" s="15">
        <f t="shared" si="104"/>
        <v>18</v>
      </c>
      <c r="I87" s="15">
        <f t="shared" si="104"/>
        <v>17</v>
      </c>
      <c r="J87" s="15">
        <f t="shared" si="104"/>
        <v>18</v>
      </c>
      <c r="K87" s="15">
        <f t="shared" si="104"/>
        <v>17</v>
      </c>
      <c r="L87" s="15">
        <f t="shared" si="104"/>
        <v>8</v>
      </c>
      <c r="M87" s="15">
        <f t="shared" si="104"/>
        <v>7</v>
      </c>
      <c r="N87" s="15">
        <f t="shared" si="104"/>
        <v>5</v>
      </c>
      <c r="O87" s="15">
        <f t="shared" si="104"/>
        <v>3</v>
      </c>
      <c r="P87" s="8">
        <f t="shared" si="104"/>
        <v>3</v>
      </c>
      <c r="Q87" s="8">
        <f t="shared" si="104"/>
        <v>2</v>
      </c>
      <c r="R87" s="8">
        <f t="shared" si="104"/>
        <v>4</v>
      </c>
      <c r="S87" s="8">
        <f t="shared" si="104"/>
        <v>6</v>
      </c>
      <c r="T87" s="8">
        <f t="shared" si="104"/>
        <v>5</v>
      </c>
      <c r="U87" s="8">
        <f t="shared" si="104"/>
        <v>3</v>
      </c>
      <c r="V87" s="8">
        <f t="shared" si="104"/>
        <v>4</v>
      </c>
      <c r="W87" s="8">
        <f t="shared" si="104"/>
        <v>4</v>
      </c>
      <c r="X87" s="8">
        <f t="shared" si="104"/>
        <v>1</v>
      </c>
      <c r="Y87" s="8">
        <f t="shared" si="104"/>
        <v>5</v>
      </c>
      <c r="Z87" s="8">
        <f t="shared" si="104"/>
        <v>5</v>
      </c>
      <c r="AA87" s="8">
        <f t="shared" si="104"/>
        <v>4</v>
      </c>
      <c r="AB87" s="8">
        <f t="shared" si="104"/>
        <v>2</v>
      </c>
      <c r="AC87" s="8">
        <f t="shared" si="104"/>
        <v>2</v>
      </c>
      <c r="AD87" s="8">
        <f t="shared" si="104"/>
        <v>2</v>
      </c>
      <c r="AE87" s="8">
        <f t="shared" si="104"/>
        <v>2</v>
      </c>
      <c r="AF87" s="8">
        <f t="shared" si="104"/>
        <v>2</v>
      </c>
      <c r="AG87" s="4"/>
      <c r="AH87" s="5">
        <f>COUNT(AH66:AH84)</f>
        <v>18</v>
      </c>
      <c r="AI87" s="15">
        <f t="shared" ref="AI87" si="105">COUNT(AI66:AI84)</f>
        <v>18</v>
      </c>
      <c r="AJ87">
        <f>COUNT(AJ66:AJ84)</f>
        <v>8</v>
      </c>
      <c r="AK87" s="4"/>
      <c r="AL87" s="3"/>
      <c r="BP87" s="4"/>
      <c r="BQ87" s="3" t="str">
        <f>CONCATENATE(BQ64," KO")</f>
        <v>16kHz KO</v>
      </c>
      <c r="BR87" s="82">
        <f>COUNTIF(BT66:BT84,"&gt;0")</f>
        <v>13</v>
      </c>
      <c r="BS87" s="82">
        <f>COUNT(BT66:BT84)-BR87</f>
        <v>5</v>
      </c>
      <c r="BT87" s="83" t="s">
        <v>181</v>
      </c>
      <c r="BU87" s="83"/>
      <c r="BV87" s="4"/>
      <c r="CA87" s="4"/>
    </row>
    <row r="88" spans="1:79">
      <c r="A88" s="8"/>
      <c r="B88" s="3"/>
      <c r="AG88" s="4"/>
      <c r="AK88" s="4"/>
      <c r="AL88" s="3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4"/>
      <c r="BU88" s="153"/>
      <c r="BV88" s="4"/>
      <c r="CA88" s="4"/>
    </row>
    <row r="89" spans="1:79">
      <c r="A89" s="8"/>
      <c r="B89" s="67" t="s">
        <v>104</v>
      </c>
      <c r="C89" s="86">
        <f>MEDIAN(C66:C84)</f>
        <v>45</v>
      </c>
      <c r="D89" s="86">
        <f>MEDIAN(D66:D84)</f>
        <v>47.5</v>
      </c>
      <c r="E89" s="86">
        <f>MEDIAN(E66:E84)</f>
        <v>62.5</v>
      </c>
      <c r="F89" s="86">
        <f t="shared" ref="F89:AF89" si="106">MEDIAN(F66:F84)</f>
        <v>70</v>
      </c>
      <c r="G89" s="86">
        <f t="shared" si="106"/>
        <v>72.5</v>
      </c>
      <c r="H89" s="86">
        <f t="shared" si="106"/>
        <v>67.5</v>
      </c>
      <c r="I89" s="86">
        <f t="shared" si="106"/>
        <v>75</v>
      </c>
      <c r="J89" s="86">
        <f t="shared" si="106"/>
        <v>77.5</v>
      </c>
      <c r="K89" s="86">
        <f t="shared" si="106"/>
        <v>75</v>
      </c>
      <c r="L89" s="86">
        <f t="shared" si="106"/>
        <v>80</v>
      </c>
      <c r="M89" s="86">
        <f t="shared" si="106"/>
        <v>75</v>
      </c>
      <c r="N89" s="86">
        <f t="shared" si="106"/>
        <v>85</v>
      </c>
      <c r="O89" s="86">
        <f t="shared" si="106"/>
        <v>60</v>
      </c>
      <c r="P89" s="86">
        <f t="shared" si="106"/>
        <v>70</v>
      </c>
      <c r="Q89" s="86">
        <f t="shared" si="106"/>
        <v>72.5</v>
      </c>
      <c r="R89" s="86">
        <f t="shared" si="106"/>
        <v>87.5</v>
      </c>
      <c r="S89" s="86">
        <f t="shared" si="106"/>
        <v>90</v>
      </c>
      <c r="T89" s="86">
        <f t="shared" si="106"/>
        <v>100</v>
      </c>
      <c r="U89" s="86">
        <f t="shared" si="106"/>
        <v>100</v>
      </c>
      <c r="V89" s="86">
        <f t="shared" si="106"/>
        <v>82.5</v>
      </c>
      <c r="W89" s="86">
        <f t="shared" si="106"/>
        <v>85</v>
      </c>
      <c r="X89" s="86">
        <f t="shared" si="106"/>
        <v>100</v>
      </c>
      <c r="Y89" s="86">
        <f t="shared" si="106"/>
        <v>90</v>
      </c>
      <c r="Z89" s="86">
        <f t="shared" si="106"/>
        <v>75</v>
      </c>
      <c r="AA89" s="86">
        <f t="shared" si="106"/>
        <v>85</v>
      </c>
      <c r="AB89" s="86">
        <f t="shared" si="106"/>
        <v>82.5</v>
      </c>
      <c r="AC89" s="86">
        <f t="shared" si="106"/>
        <v>80</v>
      </c>
      <c r="AD89" s="86">
        <f t="shared" si="106"/>
        <v>82.5</v>
      </c>
      <c r="AE89" s="86">
        <f t="shared" si="106"/>
        <v>77.5</v>
      </c>
      <c r="AF89" s="86">
        <f t="shared" si="106"/>
        <v>77.5</v>
      </c>
      <c r="AG89" s="4"/>
      <c r="AH89" s="86">
        <f t="shared" ref="AH89:AJ89" si="107">MEDIAN(AH66:AH84)</f>
        <v>55.833333333333329</v>
      </c>
      <c r="AI89" s="86">
        <f t="shared" si="107"/>
        <v>79.166666666666657</v>
      </c>
      <c r="AJ89" s="86">
        <f t="shared" si="107"/>
        <v>83.333333333333343</v>
      </c>
      <c r="AK89" s="4"/>
      <c r="AL89" s="10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4"/>
      <c r="BQ89" s="3" t="str">
        <f>CONCATENATE(BQ64," KO")</f>
        <v>16kHz KO</v>
      </c>
      <c r="BR89" s="82">
        <f>COUNTIF(BR66:BR84,"&gt;0")</f>
        <v>12</v>
      </c>
      <c r="BS89" s="82">
        <f>COUNT(BR66:BR84)-BR89</f>
        <v>6</v>
      </c>
      <c r="BT89" s="83" t="str">
        <f>CONCATENATE(BR65," dB Losses")</f>
        <v>&gt;15 dB Losses</v>
      </c>
      <c r="BU89" s="154"/>
      <c r="BV89" s="4"/>
      <c r="CA89" s="4"/>
    </row>
    <row r="90" spans="1:79">
      <c r="A90" s="8"/>
      <c r="B90" s="19" t="s">
        <v>132</v>
      </c>
      <c r="C90" s="86">
        <f>_xlfn.QUARTILE.INC(C66:C84,1)</f>
        <v>30</v>
      </c>
      <c r="D90" s="86">
        <f t="shared" ref="D90:AF90" si="108">_xlfn.QUARTILE.INC(D66:D84,1)</f>
        <v>35</v>
      </c>
      <c r="E90" s="86">
        <f t="shared" si="108"/>
        <v>46.25</v>
      </c>
      <c r="F90" s="86">
        <f t="shared" si="108"/>
        <v>45</v>
      </c>
      <c r="G90" s="86">
        <f t="shared" si="108"/>
        <v>40</v>
      </c>
      <c r="H90" s="86">
        <f t="shared" si="108"/>
        <v>42.5</v>
      </c>
      <c r="I90" s="86">
        <f t="shared" si="108"/>
        <v>55</v>
      </c>
      <c r="J90" s="86">
        <f t="shared" si="108"/>
        <v>52.5</v>
      </c>
      <c r="K90" s="86">
        <f t="shared" si="108"/>
        <v>70</v>
      </c>
      <c r="L90" s="86">
        <f t="shared" si="108"/>
        <v>70</v>
      </c>
      <c r="M90" s="86">
        <f t="shared" si="108"/>
        <v>65</v>
      </c>
      <c r="N90" s="86">
        <f t="shared" si="108"/>
        <v>50</v>
      </c>
      <c r="O90" s="86">
        <f t="shared" si="108"/>
        <v>47.5</v>
      </c>
      <c r="P90" s="86">
        <f t="shared" si="108"/>
        <v>62.5</v>
      </c>
      <c r="Q90" s="86">
        <f t="shared" si="108"/>
        <v>58.75</v>
      </c>
      <c r="R90" s="86">
        <f t="shared" si="108"/>
        <v>70</v>
      </c>
      <c r="S90" s="86">
        <f t="shared" si="108"/>
        <v>76.25</v>
      </c>
      <c r="T90" s="86">
        <f t="shared" si="108"/>
        <v>75</v>
      </c>
      <c r="U90" s="86">
        <f t="shared" si="108"/>
        <v>87.5</v>
      </c>
      <c r="V90" s="86">
        <f t="shared" si="108"/>
        <v>73.75</v>
      </c>
      <c r="W90" s="86">
        <f t="shared" si="108"/>
        <v>76.25</v>
      </c>
      <c r="X90" s="86">
        <f t="shared" si="108"/>
        <v>100</v>
      </c>
      <c r="Y90" s="86">
        <f t="shared" si="108"/>
        <v>80</v>
      </c>
      <c r="Z90" s="86">
        <f t="shared" si="108"/>
        <v>70</v>
      </c>
      <c r="AA90" s="86">
        <f t="shared" si="108"/>
        <v>78.75</v>
      </c>
      <c r="AB90" s="86">
        <f t="shared" si="108"/>
        <v>81.25</v>
      </c>
      <c r="AC90" s="86">
        <f t="shared" si="108"/>
        <v>77.5</v>
      </c>
      <c r="AD90" s="86">
        <f t="shared" si="108"/>
        <v>78.75</v>
      </c>
      <c r="AE90" s="86">
        <f t="shared" si="108"/>
        <v>76.25</v>
      </c>
      <c r="AF90" s="86">
        <f t="shared" si="108"/>
        <v>76.25</v>
      </c>
      <c r="AG90" s="4"/>
      <c r="AH90" s="86">
        <f t="shared" ref="AH90:AJ90" si="109">_xlfn.QUARTILE.INC(AH66:AH84,1)</f>
        <v>37.708333333333336</v>
      </c>
      <c r="AI90" s="86">
        <f t="shared" si="109"/>
        <v>51.25</v>
      </c>
      <c r="AJ90" s="86">
        <f t="shared" si="109"/>
        <v>73.75</v>
      </c>
      <c r="AK90" s="4"/>
      <c r="AL90" s="10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4"/>
      <c r="BR90" s="61"/>
      <c r="BT90" s="83"/>
      <c r="BU90" s="154"/>
      <c r="BV90" s="4"/>
      <c r="CA90" s="4"/>
    </row>
    <row r="91" spans="1:79">
      <c r="A91" s="8"/>
      <c r="B91" s="67" t="s">
        <v>133</v>
      </c>
      <c r="C91" s="86">
        <f>_xlfn.QUARTILE.INC(C66:C84,3)</f>
        <v>67.5</v>
      </c>
      <c r="D91" s="86">
        <f t="shared" ref="D91:AF91" si="110">_xlfn.QUARTILE.INC(D66:D84,3)</f>
        <v>60</v>
      </c>
      <c r="E91" s="86">
        <f t="shared" si="110"/>
        <v>78.75</v>
      </c>
      <c r="F91" s="86">
        <f t="shared" si="110"/>
        <v>75</v>
      </c>
      <c r="G91" s="86">
        <f t="shared" si="110"/>
        <v>78.75</v>
      </c>
      <c r="H91" s="86">
        <f t="shared" si="110"/>
        <v>82.5</v>
      </c>
      <c r="I91" s="86">
        <f t="shared" si="110"/>
        <v>85</v>
      </c>
      <c r="J91" s="86">
        <f t="shared" si="110"/>
        <v>85</v>
      </c>
      <c r="K91" s="86">
        <f t="shared" si="110"/>
        <v>85</v>
      </c>
      <c r="L91" s="86">
        <f t="shared" si="110"/>
        <v>85</v>
      </c>
      <c r="M91" s="86">
        <f t="shared" si="110"/>
        <v>95</v>
      </c>
      <c r="N91" s="86">
        <f t="shared" si="110"/>
        <v>100</v>
      </c>
      <c r="O91" s="86">
        <f t="shared" si="110"/>
        <v>80</v>
      </c>
      <c r="P91" s="86">
        <f t="shared" si="110"/>
        <v>85</v>
      </c>
      <c r="Q91" s="86">
        <f t="shared" si="110"/>
        <v>86.25</v>
      </c>
      <c r="R91" s="86">
        <f t="shared" si="110"/>
        <v>100</v>
      </c>
      <c r="S91" s="86">
        <f t="shared" si="110"/>
        <v>100</v>
      </c>
      <c r="T91" s="86">
        <f t="shared" si="110"/>
        <v>100</v>
      </c>
      <c r="U91" s="86">
        <f t="shared" si="110"/>
        <v>100</v>
      </c>
      <c r="V91" s="86">
        <f t="shared" si="110"/>
        <v>90</v>
      </c>
      <c r="W91" s="86">
        <f t="shared" si="110"/>
        <v>90</v>
      </c>
      <c r="X91" s="86">
        <f t="shared" si="110"/>
        <v>100</v>
      </c>
      <c r="Y91" s="86">
        <f t="shared" si="110"/>
        <v>90</v>
      </c>
      <c r="Z91" s="86">
        <f t="shared" si="110"/>
        <v>85</v>
      </c>
      <c r="AA91" s="86">
        <f t="shared" si="110"/>
        <v>92.5</v>
      </c>
      <c r="AB91" s="86">
        <f t="shared" si="110"/>
        <v>83.75</v>
      </c>
      <c r="AC91" s="86">
        <f t="shared" si="110"/>
        <v>82.5</v>
      </c>
      <c r="AD91" s="86">
        <f t="shared" si="110"/>
        <v>86.25</v>
      </c>
      <c r="AE91" s="86">
        <f t="shared" si="110"/>
        <v>78.75</v>
      </c>
      <c r="AF91" s="86">
        <f t="shared" si="110"/>
        <v>78.75</v>
      </c>
      <c r="AG91" s="4"/>
      <c r="AH91" s="86">
        <f t="shared" ref="AH91:AJ91" si="111">_xlfn.QUARTILE.INC(AH66:AH84,3)</f>
        <v>66.875</v>
      </c>
      <c r="AI91" s="86">
        <f t="shared" si="111"/>
        <v>83.333333333333329</v>
      </c>
      <c r="AJ91" s="86">
        <f t="shared" si="111"/>
        <v>100</v>
      </c>
      <c r="AK91" s="4"/>
      <c r="AL91" s="10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4"/>
      <c r="BQ91" s="3" t="str">
        <f>CONCATENATE(BQ64," KO")</f>
        <v>16kHz KO</v>
      </c>
      <c r="BR91" s="82">
        <f>COUNTIF(BS66:BS84,"&gt;0")</f>
        <v>9</v>
      </c>
      <c r="BS91" s="82">
        <f>COUNT(BS66:BS84)-BR91</f>
        <v>9</v>
      </c>
      <c r="BT91" s="83" t="str">
        <f>CONCATENATE(BS65," dB Gains")</f>
        <v>&lt;-15 dB Gains</v>
      </c>
      <c r="BU91" s="154"/>
      <c r="BV91" s="4"/>
      <c r="CA91" s="4"/>
    </row>
    <row r="92" spans="1:79">
      <c r="AG92" s="4"/>
      <c r="AJ92" s="68"/>
      <c r="AK92" s="4"/>
      <c r="AL92" s="10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4"/>
      <c r="BQ92" s="3"/>
      <c r="BR92" s="61"/>
      <c r="BS92" s="61"/>
      <c r="BT92" s="61"/>
      <c r="BU92" s="153"/>
      <c r="BV92" s="4"/>
      <c r="CA92" s="4"/>
    </row>
    <row r="93" spans="1:79"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"/>
      <c r="AH93" s="38"/>
      <c r="AI93" s="38"/>
      <c r="AJ93" s="38"/>
      <c r="AK93" s="4"/>
      <c r="BP93" s="4"/>
      <c r="BS93" s="10"/>
      <c r="BT93" s="10"/>
      <c r="BU93" s="154"/>
      <c r="BV93" s="4"/>
      <c r="CA93" s="4"/>
    </row>
    <row r="94" spans="1:79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155"/>
      <c r="BV94" s="4"/>
      <c r="CA94" s="4"/>
    </row>
    <row r="95" spans="1:79">
      <c r="A95" s="30" t="s">
        <v>58</v>
      </c>
      <c r="B95" s="97" t="s">
        <v>228</v>
      </c>
      <c r="C95" s="25" t="str">
        <f>CONCATENATE("ABR thresholds for ",A95," sounds ")</f>
        <v xml:space="preserve">ABR thresholds for 32 kHz sounds 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4"/>
      <c r="AH95" s="25"/>
      <c r="AI95" s="25"/>
      <c r="AJ95" s="25"/>
      <c r="AK95" s="4"/>
      <c r="AL95" s="30" t="s">
        <v>58</v>
      </c>
      <c r="AM95" t="s">
        <v>57</v>
      </c>
      <c r="AO95" s="46" t="s">
        <v>61</v>
      </c>
      <c r="AP95" s="47">
        <f>$AP$2</f>
        <v>15</v>
      </c>
      <c r="AQ95" s="48" t="s">
        <v>62</v>
      </c>
      <c r="AR95" s="49">
        <f>$AR$2</f>
        <v>-15</v>
      </c>
      <c r="BP95" s="4"/>
      <c r="BQ95" s="30" t="s">
        <v>53</v>
      </c>
      <c r="BR95" s="17" t="s">
        <v>54</v>
      </c>
      <c r="BS95" s="18" t="s">
        <v>55</v>
      </c>
      <c r="BT95" s="18"/>
      <c r="BU95" s="18"/>
      <c r="BV95" s="4"/>
      <c r="CA95" s="4"/>
    </row>
    <row r="96" spans="1:79">
      <c r="A96" s="24" t="s">
        <v>56</v>
      </c>
      <c r="B96" s="103" t="s">
        <v>281</v>
      </c>
      <c r="C96" s="55">
        <v>3</v>
      </c>
      <c r="D96" s="55">
        <v>4</v>
      </c>
      <c r="E96" s="55">
        <v>5</v>
      </c>
      <c r="F96" s="55">
        <v>6</v>
      </c>
      <c r="G96" s="55">
        <v>7</v>
      </c>
      <c r="H96" s="55">
        <v>8</v>
      </c>
      <c r="I96" s="55">
        <v>9</v>
      </c>
      <c r="J96" s="55">
        <v>10</v>
      </c>
      <c r="K96" s="74">
        <v>11</v>
      </c>
      <c r="L96" s="55">
        <v>12</v>
      </c>
      <c r="M96" s="55">
        <v>13</v>
      </c>
      <c r="N96" s="55">
        <v>14</v>
      </c>
      <c r="O96" s="55">
        <v>15</v>
      </c>
      <c r="P96" s="55">
        <v>16</v>
      </c>
      <c r="Q96" s="55">
        <v>17</v>
      </c>
      <c r="R96" s="55">
        <v>18</v>
      </c>
      <c r="S96" s="55">
        <v>19</v>
      </c>
      <c r="T96" s="55">
        <v>20</v>
      </c>
      <c r="U96" s="9">
        <v>21</v>
      </c>
      <c r="V96" s="7">
        <v>22</v>
      </c>
      <c r="W96" s="7">
        <v>23</v>
      </c>
      <c r="X96" s="7">
        <v>24</v>
      </c>
      <c r="Y96" s="7">
        <v>25</v>
      </c>
      <c r="Z96" s="7">
        <v>26</v>
      </c>
      <c r="AA96" s="7">
        <v>27</v>
      </c>
      <c r="AB96" s="7">
        <v>28</v>
      </c>
      <c r="AC96" s="7">
        <v>29</v>
      </c>
      <c r="AD96" s="7">
        <v>30</v>
      </c>
      <c r="AE96" s="7">
        <v>31</v>
      </c>
      <c r="AF96" s="7">
        <v>32</v>
      </c>
      <c r="AG96" s="4"/>
      <c r="AH96" s="63" t="s">
        <v>64</v>
      </c>
      <c r="AI96" s="63" t="s">
        <v>65</v>
      </c>
      <c r="AJ96" s="64" t="s">
        <v>63</v>
      </c>
      <c r="AK96" s="4"/>
      <c r="AL96" s="6"/>
      <c r="AM96" s="9">
        <v>4</v>
      </c>
      <c r="AN96" s="9">
        <v>5</v>
      </c>
      <c r="AO96" s="46" t="s">
        <v>61</v>
      </c>
      <c r="AP96" s="9">
        <v>7</v>
      </c>
      <c r="AQ96" s="9">
        <v>8</v>
      </c>
      <c r="AR96" s="9">
        <v>9</v>
      </c>
      <c r="AS96" s="9">
        <v>10</v>
      </c>
      <c r="AT96" s="77">
        <v>11</v>
      </c>
      <c r="AU96" s="9">
        <v>12</v>
      </c>
      <c r="AV96" s="9">
        <v>13</v>
      </c>
      <c r="AW96" s="9">
        <v>14</v>
      </c>
      <c r="AX96" s="9">
        <v>15</v>
      </c>
      <c r="AY96" s="9">
        <v>16</v>
      </c>
      <c r="AZ96" s="9">
        <v>17</v>
      </c>
      <c r="BA96" s="9">
        <v>18</v>
      </c>
      <c r="BB96" s="9">
        <v>19</v>
      </c>
      <c r="BC96" s="9">
        <v>20</v>
      </c>
      <c r="BD96" s="7">
        <v>21</v>
      </c>
      <c r="BE96" s="7">
        <v>22</v>
      </c>
      <c r="BF96" s="7">
        <v>23</v>
      </c>
      <c r="BG96" s="7">
        <v>24</v>
      </c>
      <c r="BH96" s="7">
        <v>25</v>
      </c>
      <c r="BI96" s="7">
        <v>26</v>
      </c>
      <c r="BJ96" s="7">
        <v>27</v>
      </c>
      <c r="BK96" s="7">
        <v>28</v>
      </c>
      <c r="BL96" s="7">
        <v>29</v>
      </c>
      <c r="BM96" s="7">
        <v>30</v>
      </c>
      <c r="BN96" s="7">
        <v>31</v>
      </c>
      <c r="BO96" s="7">
        <v>32</v>
      </c>
      <c r="BP96" s="4"/>
      <c r="BQ96" s="6" t="s">
        <v>56</v>
      </c>
      <c r="BR96" s="21" t="str">
        <f>$BR$3</f>
        <v>&gt;15</v>
      </c>
      <c r="BS96" s="21" t="str">
        <f>$BS$3</f>
        <v>&lt;-15</v>
      </c>
      <c r="BT96" s="21"/>
      <c r="BU96" s="22" t="s">
        <v>424</v>
      </c>
      <c r="BV96" s="4"/>
      <c r="CA96" s="4"/>
    </row>
    <row r="97" spans="1:79">
      <c r="A97" t="s">
        <v>0</v>
      </c>
      <c r="B97" t="s">
        <v>1</v>
      </c>
      <c r="C97">
        <v>45</v>
      </c>
      <c r="D97">
        <v>45</v>
      </c>
      <c r="E97">
        <v>55</v>
      </c>
      <c r="G97">
        <v>75</v>
      </c>
      <c r="H97">
        <v>80</v>
      </c>
      <c r="I97">
        <v>90</v>
      </c>
      <c r="J97">
        <v>90</v>
      </c>
      <c r="K97" s="75">
        <v>100</v>
      </c>
      <c r="L97">
        <v>100</v>
      </c>
      <c r="M97">
        <v>100</v>
      </c>
      <c r="N97">
        <v>100</v>
      </c>
      <c r="O97">
        <v>85</v>
      </c>
      <c r="P97">
        <v>100</v>
      </c>
      <c r="Q97">
        <v>100</v>
      </c>
      <c r="R97">
        <v>100</v>
      </c>
      <c r="S97">
        <v>100</v>
      </c>
      <c r="Y97">
        <v>100</v>
      </c>
      <c r="Z97">
        <v>100</v>
      </c>
      <c r="AG97" s="4"/>
      <c r="AH97" s="2">
        <f t="shared" ref="AH97:AH114" si="112">AVERAGE(C97:E97)</f>
        <v>48.333333333333336</v>
      </c>
      <c r="AI97" s="2">
        <f t="shared" ref="AI97:AI114" si="113">AVERAGE(I97:K97)</f>
        <v>93.333333333333329</v>
      </c>
      <c r="AJ97" s="2">
        <f>AVERAGE(P97:U97)</f>
        <v>100</v>
      </c>
      <c r="AK97" s="4"/>
      <c r="AL97" s="5"/>
      <c r="AM97" s="8">
        <f t="shared" ref="AM97:AM107" si="114">D97-C97</f>
        <v>0</v>
      </c>
      <c r="AN97" s="8">
        <f t="shared" ref="AN97:AN107" si="115">E97-D97</f>
        <v>10</v>
      </c>
      <c r="AO97" s="8"/>
      <c r="AP97" s="8">
        <f>G97-E97</f>
        <v>20</v>
      </c>
      <c r="AQ97" s="8">
        <f t="shared" ref="AQ97:BB98" si="116">H97-G97</f>
        <v>5</v>
      </c>
      <c r="AR97" s="8">
        <f t="shared" si="116"/>
        <v>10</v>
      </c>
      <c r="AS97" s="8">
        <f t="shared" si="116"/>
        <v>0</v>
      </c>
      <c r="AT97" s="75">
        <f t="shared" si="116"/>
        <v>10</v>
      </c>
      <c r="AU97" s="8">
        <f t="shared" si="116"/>
        <v>0</v>
      </c>
      <c r="AV97" s="8">
        <f t="shared" si="116"/>
        <v>0</v>
      </c>
      <c r="AW97" s="8">
        <f t="shared" si="116"/>
        <v>0</v>
      </c>
      <c r="AX97" s="8">
        <f t="shared" si="116"/>
        <v>-15</v>
      </c>
      <c r="AY97" s="8">
        <f t="shared" si="116"/>
        <v>15</v>
      </c>
      <c r="AZ97" s="8">
        <f t="shared" si="116"/>
        <v>0</v>
      </c>
      <c r="BA97" s="8">
        <f t="shared" si="116"/>
        <v>0</v>
      </c>
      <c r="BB97" s="8">
        <f t="shared" si="116"/>
        <v>0</v>
      </c>
      <c r="BC97" s="8"/>
      <c r="BD97" s="8"/>
      <c r="BE97" s="8"/>
      <c r="BF97" s="8"/>
      <c r="BG97" s="8"/>
      <c r="BH97" s="8">
        <f>Y97-S97</f>
        <v>0</v>
      </c>
      <c r="BI97" s="8">
        <f>Z97-Y97</f>
        <v>0</v>
      </c>
      <c r="BJ97" s="8"/>
      <c r="BK97" s="8"/>
      <c r="BL97" s="8"/>
      <c r="BM97" s="8"/>
      <c r="BN97" s="8"/>
      <c r="BO97" s="8"/>
      <c r="BP97" s="4"/>
      <c r="BQ97" s="16" t="str">
        <f t="shared" ref="BQ97:BQ114" si="117">A97</f>
        <v>U150713-1#5</v>
      </c>
      <c r="BR97" s="8">
        <f>COUNTIF(AM97:AT97,$BR$3)</f>
        <v>1</v>
      </c>
      <c r="BS97">
        <f>COUNTIF(AM97:AT97,$BS$3)</f>
        <v>0</v>
      </c>
      <c r="BT97">
        <f>BR97+BS97</f>
        <v>1</v>
      </c>
      <c r="BU97">
        <f t="shared" ref="BU97:BU115" si="118">COUNT(AM97:AT97)</f>
        <v>7</v>
      </c>
      <c r="BV97" s="4"/>
      <c r="CA97" s="4"/>
    </row>
    <row r="98" spans="1:79">
      <c r="A98" t="s">
        <v>30</v>
      </c>
      <c r="B98" t="s">
        <v>1</v>
      </c>
      <c r="C98">
        <v>20</v>
      </c>
      <c r="D98">
        <v>20</v>
      </c>
      <c r="E98">
        <v>50</v>
      </c>
      <c r="F98">
        <v>50</v>
      </c>
      <c r="G98">
        <v>20</v>
      </c>
      <c r="H98">
        <v>30</v>
      </c>
      <c r="I98">
        <v>35</v>
      </c>
      <c r="J98">
        <v>35</v>
      </c>
      <c r="K98" s="75">
        <v>35</v>
      </c>
      <c r="L98">
        <v>35</v>
      </c>
      <c r="M98">
        <v>60</v>
      </c>
      <c r="N98">
        <v>45</v>
      </c>
      <c r="O98">
        <v>60</v>
      </c>
      <c r="P98">
        <v>50</v>
      </c>
      <c r="Q98">
        <v>45</v>
      </c>
      <c r="R98">
        <v>60</v>
      </c>
      <c r="S98">
        <v>60</v>
      </c>
      <c r="Y98">
        <v>75</v>
      </c>
      <c r="Z98">
        <v>65</v>
      </c>
      <c r="AA98">
        <v>100</v>
      </c>
      <c r="AG98" s="4"/>
      <c r="AH98" s="2">
        <f t="shared" si="112"/>
        <v>30</v>
      </c>
      <c r="AI98" s="59">
        <f t="shared" si="113"/>
        <v>35</v>
      </c>
      <c r="AJ98" s="2">
        <f>AVERAGE(P98:U98)</f>
        <v>53.75</v>
      </c>
      <c r="AK98" s="4"/>
      <c r="AM98" s="8">
        <f t="shared" si="114"/>
        <v>0</v>
      </c>
      <c r="AN98" s="8">
        <f t="shared" si="115"/>
        <v>30</v>
      </c>
      <c r="AO98" s="8">
        <f t="shared" ref="AO98:AP105" si="119">F98-E98</f>
        <v>0</v>
      </c>
      <c r="AP98" s="8">
        <f t="shared" si="119"/>
        <v>-30</v>
      </c>
      <c r="AQ98" s="8">
        <f t="shared" si="116"/>
        <v>10</v>
      </c>
      <c r="AR98" s="8">
        <f t="shared" si="116"/>
        <v>5</v>
      </c>
      <c r="AS98" s="8">
        <f t="shared" si="116"/>
        <v>0</v>
      </c>
      <c r="AT98" s="75">
        <f t="shared" si="116"/>
        <v>0</v>
      </c>
      <c r="AU98" s="8">
        <f t="shared" si="116"/>
        <v>0</v>
      </c>
      <c r="AV98" s="8">
        <f t="shared" si="116"/>
        <v>25</v>
      </c>
      <c r="AW98" s="8">
        <f t="shared" si="116"/>
        <v>-15</v>
      </c>
      <c r="AX98" s="8">
        <f t="shared" si="116"/>
        <v>15</v>
      </c>
      <c r="AY98" s="8">
        <f t="shared" si="116"/>
        <v>-10</v>
      </c>
      <c r="AZ98" s="8">
        <f t="shared" si="116"/>
        <v>-5</v>
      </c>
      <c r="BA98" s="8">
        <f t="shared" si="116"/>
        <v>15</v>
      </c>
      <c r="BB98" s="8">
        <f t="shared" si="116"/>
        <v>0</v>
      </c>
      <c r="BC98" s="8"/>
      <c r="BD98" s="8"/>
      <c r="BE98" s="8"/>
      <c r="BF98" s="8"/>
      <c r="BG98" s="8"/>
      <c r="BH98" s="8">
        <f>Y98-S98</f>
        <v>15</v>
      </c>
      <c r="BI98" s="8">
        <f>Z98-Y98</f>
        <v>-10</v>
      </c>
      <c r="BJ98" s="8">
        <f>AA98-Z98</f>
        <v>35</v>
      </c>
      <c r="BK98" s="8"/>
      <c r="BL98" s="8"/>
      <c r="BM98" s="8"/>
      <c r="BN98" s="8"/>
      <c r="BO98" s="8"/>
      <c r="BP98" s="4"/>
      <c r="BQ98" s="15" t="str">
        <f t="shared" si="117"/>
        <v>U150713-2#5</v>
      </c>
      <c r="BR98" s="8">
        <f t="shared" ref="BR98:BR113" si="120">COUNTIF(AM98:AT98,$BR$3)</f>
        <v>1</v>
      </c>
      <c r="BS98" s="8">
        <f t="shared" ref="BS98:BS113" si="121">COUNTIF(AM98:AT98,$BS$3)</f>
        <v>1</v>
      </c>
      <c r="BT98">
        <f t="shared" ref="BT98:BT114" si="122">BR98+BS98</f>
        <v>2</v>
      </c>
      <c r="BU98">
        <f t="shared" si="118"/>
        <v>8</v>
      </c>
      <c r="BV98" s="4"/>
      <c r="CA98" s="4"/>
    </row>
    <row r="99" spans="1:79">
      <c r="A99" t="s">
        <v>31</v>
      </c>
      <c r="B99" t="s">
        <v>1</v>
      </c>
      <c r="C99">
        <v>30</v>
      </c>
      <c r="D99">
        <v>25</v>
      </c>
      <c r="E99">
        <v>50</v>
      </c>
      <c r="F99">
        <v>60</v>
      </c>
      <c r="G99">
        <v>30</v>
      </c>
      <c r="H99">
        <v>40</v>
      </c>
      <c r="I99">
        <v>100</v>
      </c>
      <c r="J99">
        <v>100</v>
      </c>
      <c r="K99" s="75">
        <v>100</v>
      </c>
      <c r="AG99" s="4"/>
      <c r="AH99" s="2">
        <f t="shared" si="112"/>
        <v>35</v>
      </c>
      <c r="AI99" s="59">
        <f t="shared" si="113"/>
        <v>100</v>
      </c>
      <c r="AJ99" s="2"/>
      <c r="AK99" s="4"/>
      <c r="AM99" s="8">
        <f t="shared" si="114"/>
        <v>-5</v>
      </c>
      <c r="AN99" s="8">
        <f t="shared" si="115"/>
        <v>25</v>
      </c>
      <c r="AO99" s="8">
        <f t="shared" si="119"/>
        <v>10</v>
      </c>
      <c r="AP99" s="8">
        <f t="shared" si="119"/>
        <v>-30</v>
      </c>
      <c r="AQ99" s="8">
        <f t="shared" ref="AQ99:AT105" si="123">H99-G99</f>
        <v>10</v>
      </c>
      <c r="AR99" s="8">
        <f t="shared" si="123"/>
        <v>60</v>
      </c>
      <c r="AS99" s="8">
        <f t="shared" si="123"/>
        <v>0</v>
      </c>
      <c r="AT99" s="75">
        <f t="shared" si="123"/>
        <v>0</v>
      </c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4"/>
      <c r="BQ99" s="15" t="str">
        <f t="shared" si="117"/>
        <v>U150713-2#6</v>
      </c>
      <c r="BR99" s="8">
        <f t="shared" si="120"/>
        <v>2</v>
      </c>
      <c r="BS99" s="8">
        <f t="shared" si="121"/>
        <v>1</v>
      </c>
      <c r="BT99">
        <f t="shared" si="122"/>
        <v>3</v>
      </c>
      <c r="BU99">
        <f t="shared" si="118"/>
        <v>8</v>
      </c>
      <c r="BV99" s="4"/>
      <c r="CA99" s="4"/>
    </row>
    <row r="100" spans="1:79">
      <c r="A100" t="s">
        <v>32</v>
      </c>
      <c r="B100" t="s">
        <v>1</v>
      </c>
      <c r="C100">
        <v>30</v>
      </c>
      <c r="D100">
        <v>30</v>
      </c>
      <c r="E100">
        <v>45</v>
      </c>
      <c r="F100">
        <v>75</v>
      </c>
      <c r="G100">
        <v>35</v>
      </c>
      <c r="H100">
        <v>60</v>
      </c>
      <c r="I100">
        <v>75</v>
      </c>
      <c r="J100">
        <v>100</v>
      </c>
      <c r="K100" s="75">
        <v>100</v>
      </c>
      <c r="L100">
        <v>100</v>
      </c>
      <c r="M100">
        <v>100</v>
      </c>
      <c r="AG100" s="4"/>
      <c r="AH100" s="2">
        <f t="shared" si="112"/>
        <v>35</v>
      </c>
      <c r="AI100" s="59">
        <f t="shared" si="113"/>
        <v>91.666666666666671</v>
      </c>
      <c r="AJ100" s="2"/>
      <c r="AK100" s="4"/>
      <c r="AM100" s="8">
        <f t="shared" si="114"/>
        <v>0</v>
      </c>
      <c r="AN100" s="8">
        <f t="shared" si="115"/>
        <v>15</v>
      </c>
      <c r="AO100" s="8">
        <f t="shared" si="119"/>
        <v>30</v>
      </c>
      <c r="AP100" s="8">
        <f t="shared" si="119"/>
        <v>-40</v>
      </c>
      <c r="AQ100" s="8">
        <f t="shared" si="123"/>
        <v>25</v>
      </c>
      <c r="AR100" s="8">
        <f t="shared" si="123"/>
        <v>15</v>
      </c>
      <c r="AS100" s="8">
        <f t="shared" si="123"/>
        <v>25</v>
      </c>
      <c r="AT100" s="75">
        <f t="shared" si="123"/>
        <v>0</v>
      </c>
      <c r="AU100" s="8">
        <f>L100-K100</f>
        <v>0</v>
      </c>
      <c r="AV100" s="8">
        <f>M100-L100</f>
        <v>0</v>
      </c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4"/>
      <c r="BQ100" s="15" t="str">
        <f t="shared" si="117"/>
        <v>U150713-2#7</v>
      </c>
      <c r="BR100" s="8">
        <f t="shared" si="120"/>
        <v>3</v>
      </c>
      <c r="BS100" s="8">
        <f t="shared" si="121"/>
        <v>1</v>
      </c>
      <c r="BT100">
        <f t="shared" si="122"/>
        <v>4</v>
      </c>
      <c r="BU100">
        <f t="shared" si="118"/>
        <v>8</v>
      </c>
      <c r="BV100" s="4"/>
      <c r="CA100" s="4"/>
    </row>
    <row r="101" spans="1:79">
      <c r="A101" t="s">
        <v>33</v>
      </c>
      <c r="B101" t="s">
        <v>1</v>
      </c>
      <c r="C101">
        <v>45</v>
      </c>
      <c r="D101">
        <v>45</v>
      </c>
      <c r="E101">
        <v>45</v>
      </c>
      <c r="F101">
        <v>40</v>
      </c>
      <c r="G101">
        <v>100</v>
      </c>
      <c r="H101">
        <v>55</v>
      </c>
      <c r="I101">
        <v>50</v>
      </c>
      <c r="J101">
        <v>65</v>
      </c>
      <c r="K101" s="75">
        <v>60</v>
      </c>
      <c r="L101">
        <v>55</v>
      </c>
      <c r="M101">
        <v>55</v>
      </c>
      <c r="N101">
        <v>45</v>
      </c>
      <c r="O101">
        <v>60</v>
      </c>
      <c r="P101">
        <v>70</v>
      </c>
      <c r="V101">
        <v>75</v>
      </c>
      <c r="W101">
        <v>60</v>
      </c>
      <c r="X101">
        <v>100</v>
      </c>
      <c r="AG101" s="4"/>
      <c r="AH101" s="2">
        <f t="shared" si="112"/>
        <v>45</v>
      </c>
      <c r="AI101" s="59">
        <f t="shared" si="113"/>
        <v>58.333333333333336</v>
      </c>
      <c r="AJ101" s="2">
        <f>AVERAGE(P101:U101)</f>
        <v>70</v>
      </c>
      <c r="AK101" s="4"/>
      <c r="AM101" s="8">
        <f t="shared" si="114"/>
        <v>0</v>
      </c>
      <c r="AN101" s="8">
        <f t="shared" si="115"/>
        <v>0</v>
      </c>
      <c r="AO101" s="8">
        <f t="shared" si="119"/>
        <v>-5</v>
      </c>
      <c r="AP101" s="8">
        <f t="shared" si="119"/>
        <v>60</v>
      </c>
      <c r="AQ101" s="8">
        <f t="shared" si="123"/>
        <v>-45</v>
      </c>
      <c r="AR101" s="8">
        <f t="shared" si="123"/>
        <v>-5</v>
      </c>
      <c r="AS101" s="8">
        <f t="shared" si="123"/>
        <v>15</v>
      </c>
      <c r="AT101" s="75">
        <f t="shared" si="123"/>
        <v>-5</v>
      </c>
      <c r="AU101" s="8">
        <f>L101-K101</f>
        <v>-5</v>
      </c>
      <c r="AV101" s="8">
        <f>M101-L101</f>
        <v>0</v>
      </c>
      <c r="AW101" s="8">
        <f>N101-M101</f>
        <v>-10</v>
      </c>
      <c r="AX101" s="8">
        <f>O101-N101</f>
        <v>15</v>
      </c>
      <c r="AY101" s="8">
        <f>P101-O101</f>
        <v>10</v>
      </c>
      <c r="AZ101" s="8"/>
      <c r="BA101" s="8"/>
      <c r="BB101" s="8"/>
      <c r="BC101" s="8"/>
      <c r="BD101" s="8"/>
      <c r="BE101" s="8">
        <f>V101-P101</f>
        <v>5</v>
      </c>
      <c r="BF101" s="8">
        <f>W101-V101</f>
        <v>-15</v>
      </c>
      <c r="BG101" s="8">
        <f>X101-W101</f>
        <v>40</v>
      </c>
      <c r="BH101" s="8"/>
      <c r="BI101" s="8"/>
      <c r="BJ101" s="8"/>
      <c r="BK101" s="8"/>
      <c r="BL101" s="8"/>
      <c r="BM101" s="8"/>
      <c r="BN101" s="8"/>
      <c r="BO101" s="8"/>
      <c r="BP101" s="4"/>
      <c r="BQ101" s="15" t="str">
        <f t="shared" si="117"/>
        <v>U150803#2</v>
      </c>
      <c r="BR101" s="8">
        <f t="shared" si="120"/>
        <v>1</v>
      </c>
      <c r="BS101" s="8">
        <f t="shared" si="121"/>
        <v>1</v>
      </c>
      <c r="BT101">
        <f t="shared" si="122"/>
        <v>2</v>
      </c>
      <c r="BU101">
        <f t="shared" si="118"/>
        <v>8</v>
      </c>
      <c r="BV101" s="4"/>
      <c r="CA101" s="4"/>
    </row>
    <row r="102" spans="1:79">
      <c r="A102" t="s">
        <v>34</v>
      </c>
      <c r="B102" t="s">
        <v>1</v>
      </c>
      <c r="C102">
        <v>75</v>
      </c>
      <c r="D102">
        <v>100</v>
      </c>
      <c r="E102">
        <v>85</v>
      </c>
      <c r="F102">
        <v>80</v>
      </c>
      <c r="G102">
        <v>100</v>
      </c>
      <c r="H102">
        <v>100</v>
      </c>
      <c r="I102">
        <v>90</v>
      </c>
      <c r="J102">
        <v>90</v>
      </c>
      <c r="K102" s="75">
        <v>90</v>
      </c>
      <c r="R102">
        <v>100</v>
      </c>
      <c r="T102">
        <v>100</v>
      </c>
      <c r="U102">
        <v>100</v>
      </c>
      <c r="V102">
        <v>90</v>
      </c>
      <c r="W102">
        <v>100</v>
      </c>
      <c r="Y102">
        <v>100</v>
      </c>
      <c r="Z102">
        <v>90</v>
      </c>
      <c r="AA102">
        <v>100</v>
      </c>
      <c r="AG102" s="4"/>
      <c r="AH102" s="2">
        <f t="shared" si="112"/>
        <v>86.666666666666671</v>
      </c>
      <c r="AI102" s="59">
        <f t="shared" si="113"/>
        <v>90</v>
      </c>
      <c r="AJ102" s="2">
        <f>AVERAGE(P102:U102)</f>
        <v>100</v>
      </c>
      <c r="AK102" s="4"/>
      <c r="AM102" s="8">
        <f t="shared" si="114"/>
        <v>25</v>
      </c>
      <c r="AN102" s="8">
        <f t="shared" si="115"/>
        <v>-15</v>
      </c>
      <c r="AO102" s="8">
        <f t="shared" si="119"/>
        <v>-5</v>
      </c>
      <c r="AP102" s="8">
        <f t="shared" si="119"/>
        <v>20</v>
      </c>
      <c r="AQ102" s="8">
        <f t="shared" si="123"/>
        <v>0</v>
      </c>
      <c r="AR102" s="8">
        <f t="shared" si="123"/>
        <v>-10</v>
      </c>
      <c r="AS102" s="8">
        <f t="shared" si="123"/>
        <v>0</v>
      </c>
      <c r="AT102" s="75">
        <f t="shared" si="123"/>
        <v>0</v>
      </c>
      <c r="AU102" s="8"/>
      <c r="AV102" s="8"/>
      <c r="AW102" s="8"/>
      <c r="AX102" s="8"/>
      <c r="AY102" s="8"/>
      <c r="AZ102" s="8"/>
      <c r="BA102" s="8">
        <f>R102-K102</f>
        <v>10</v>
      </c>
      <c r="BB102" s="8"/>
      <c r="BC102" s="8">
        <f>T102-R102</f>
        <v>0</v>
      </c>
      <c r="BD102" s="8">
        <f t="shared" ref="BD102:BF103" si="124">U102-T102</f>
        <v>0</v>
      </c>
      <c r="BE102" s="8">
        <f t="shared" si="124"/>
        <v>-10</v>
      </c>
      <c r="BF102" s="8">
        <f t="shared" si="124"/>
        <v>10</v>
      </c>
      <c r="BG102" s="8"/>
      <c r="BH102" s="8">
        <f>Y102-W102</f>
        <v>0</v>
      </c>
      <c r="BI102" s="8">
        <f>Z102-Y102</f>
        <v>-10</v>
      </c>
      <c r="BJ102" s="8">
        <f>AA102-Z102</f>
        <v>10</v>
      </c>
      <c r="BK102" s="8"/>
      <c r="BL102" s="8"/>
      <c r="BM102" s="8"/>
      <c r="BN102" s="8"/>
      <c r="BO102" s="8"/>
      <c r="BP102" s="4"/>
      <c r="BQ102" s="15" t="str">
        <f t="shared" si="117"/>
        <v>U150902-1#2</v>
      </c>
      <c r="BR102" s="8">
        <f t="shared" si="120"/>
        <v>2</v>
      </c>
      <c r="BS102" s="8">
        <f t="shared" si="121"/>
        <v>0</v>
      </c>
      <c r="BT102">
        <f t="shared" si="122"/>
        <v>2</v>
      </c>
      <c r="BU102">
        <f t="shared" si="118"/>
        <v>8</v>
      </c>
      <c r="BV102" s="4"/>
      <c r="CA102" s="4"/>
    </row>
    <row r="103" spans="1:79">
      <c r="A103" t="s">
        <v>35</v>
      </c>
      <c r="B103" t="s">
        <v>1</v>
      </c>
      <c r="C103">
        <v>80</v>
      </c>
      <c r="D103">
        <v>80</v>
      </c>
      <c r="E103">
        <v>70</v>
      </c>
      <c r="F103">
        <v>85</v>
      </c>
      <c r="G103">
        <v>85</v>
      </c>
      <c r="H103">
        <v>70</v>
      </c>
      <c r="I103">
        <v>80</v>
      </c>
      <c r="J103">
        <v>75</v>
      </c>
      <c r="K103" s="75">
        <v>80</v>
      </c>
      <c r="S103">
        <v>75</v>
      </c>
      <c r="T103">
        <v>75</v>
      </c>
      <c r="U103">
        <v>80</v>
      </c>
      <c r="V103">
        <v>70</v>
      </c>
      <c r="W103">
        <v>80</v>
      </c>
      <c r="Y103">
        <v>80</v>
      </c>
      <c r="Z103">
        <v>65</v>
      </c>
      <c r="AA103">
        <v>70</v>
      </c>
      <c r="AB103">
        <v>90</v>
      </c>
      <c r="AC103">
        <v>75</v>
      </c>
      <c r="AD103">
        <v>80</v>
      </c>
      <c r="AE103">
        <v>75</v>
      </c>
      <c r="AF103">
        <v>75</v>
      </c>
      <c r="AG103" s="4"/>
      <c r="AH103" s="2">
        <f t="shared" si="112"/>
        <v>76.666666666666671</v>
      </c>
      <c r="AI103" s="59">
        <f t="shared" si="113"/>
        <v>78.333333333333329</v>
      </c>
      <c r="AJ103" s="2">
        <f>AVERAGE(P103:U103)</f>
        <v>76.666666666666671</v>
      </c>
      <c r="AK103" s="4"/>
      <c r="AM103" s="8">
        <f t="shared" si="114"/>
        <v>0</v>
      </c>
      <c r="AN103" s="8">
        <f t="shared" si="115"/>
        <v>-10</v>
      </c>
      <c r="AO103" s="8">
        <f t="shared" si="119"/>
        <v>15</v>
      </c>
      <c r="AP103" s="8">
        <f t="shared" si="119"/>
        <v>0</v>
      </c>
      <c r="AQ103" s="8">
        <f t="shared" si="123"/>
        <v>-15</v>
      </c>
      <c r="AR103" s="8">
        <f t="shared" si="123"/>
        <v>10</v>
      </c>
      <c r="AS103" s="8">
        <f t="shared" si="123"/>
        <v>-5</v>
      </c>
      <c r="AT103" s="75">
        <f t="shared" si="123"/>
        <v>5</v>
      </c>
      <c r="AU103" s="8"/>
      <c r="AV103" s="8"/>
      <c r="AW103" s="8"/>
      <c r="AX103" s="8"/>
      <c r="AY103" s="8"/>
      <c r="AZ103" s="8"/>
      <c r="BA103" s="8"/>
      <c r="BB103" s="8">
        <f>S103-K103</f>
        <v>-5</v>
      </c>
      <c r="BC103" s="8">
        <f>T103-S103</f>
        <v>0</v>
      </c>
      <c r="BD103" s="8">
        <f t="shared" si="124"/>
        <v>5</v>
      </c>
      <c r="BE103" s="8">
        <f t="shared" si="124"/>
        <v>-10</v>
      </c>
      <c r="BF103" s="8">
        <f t="shared" si="124"/>
        <v>10</v>
      </c>
      <c r="BG103" s="8"/>
      <c r="BH103" s="8">
        <f>Y103-W103</f>
        <v>0</v>
      </c>
      <c r="BI103" s="8">
        <f>Z103-Y103</f>
        <v>-15</v>
      </c>
      <c r="BJ103" s="8">
        <f>AA103-Z103</f>
        <v>5</v>
      </c>
      <c r="BK103" s="8">
        <f>AB103-AA103</f>
        <v>20</v>
      </c>
      <c r="BL103" s="8">
        <f>AC103-AB103</f>
        <v>-15</v>
      </c>
      <c r="BM103" s="8">
        <f>AD103-AC103</f>
        <v>5</v>
      </c>
      <c r="BN103" s="8">
        <f>AE103-AD103</f>
        <v>-5</v>
      </c>
      <c r="BO103" s="8">
        <f>AF103-AE103</f>
        <v>0</v>
      </c>
      <c r="BP103" s="4"/>
      <c r="BQ103" s="15" t="str">
        <f t="shared" si="117"/>
        <v>U150902-1#3</v>
      </c>
      <c r="BR103" s="8">
        <f t="shared" si="120"/>
        <v>0</v>
      </c>
      <c r="BS103" s="8">
        <f t="shared" si="121"/>
        <v>0</v>
      </c>
      <c r="BT103">
        <f t="shared" si="122"/>
        <v>0</v>
      </c>
      <c r="BU103">
        <f t="shared" si="118"/>
        <v>8</v>
      </c>
      <c r="BV103" s="4"/>
      <c r="CA103" s="4"/>
    </row>
    <row r="104" spans="1:79">
      <c r="A104" t="s">
        <v>36</v>
      </c>
      <c r="B104" t="s">
        <v>1</v>
      </c>
      <c r="C104">
        <v>45</v>
      </c>
      <c r="D104">
        <v>25</v>
      </c>
      <c r="E104">
        <v>40</v>
      </c>
      <c r="F104">
        <v>30</v>
      </c>
      <c r="G104">
        <v>45</v>
      </c>
      <c r="H104">
        <v>35</v>
      </c>
      <c r="I104">
        <v>55</v>
      </c>
      <c r="J104">
        <v>50</v>
      </c>
      <c r="K104" s="75">
        <v>60</v>
      </c>
      <c r="AG104" s="4"/>
      <c r="AH104" s="59">
        <f t="shared" si="112"/>
        <v>36.666666666666664</v>
      </c>
      <c r="AI104" s="59">
        <f t="shared" si="113"/>
        <v>55</v>
      </c>
      <c r="AJ104" s="2"/>
      <c r="AK104" s="4"/>
      <c r="AM104" s="8">
        <f t="shared" si="114"/>
        <v>-20</v>
      </c>
      <c r="AN104" s="8">
        <f t="shared" si="115"/>
        <v>15</v>
      </c>
      <c r="AO104" s="8">
        <f t="shared" si="119"/>
        <v>-10</v>
      </c>
      <c r="AP104" s="8">
        <f t="shared" si="119"/>
        <v>15</v>
      </c>
      <c r="AQ104" s="8">
        <f t="shared" si="123"/>
        <v>-10</v>
      </c>
      <c r="AR104" s="8">
        <f t="shared" si="123"/>
        <v>20</v>
      </c>
      <c r="AS104" s="8">
        <f t="shared" si="123"/>
        <v>-5</v>
      </c>
      <c r="AT104" s="75">
        <f t="shared" si="123"/>
        <v>10</v>
      </c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4"/>
      <c r="BQ104" s="15" t="str">
        <f t="shared" si="117"/>
        <v>U150902-1#6</v>
      </c>
      <c r="BR104" s="8">
        <f t="shared" si="120"/>
        <v>1</v>
      </c>
      <c r="BS104" s="8">
        <f t="shared" si="121"/>
        <v>1</v>
      </c>
      <c r="BT104">
        <f t="shared" si="122"/>
        <v>2</v>
      </c>
      <c r="BU104">
        <f t="shared" si="118"/>
        <v>8</v>
      </c>
      <c r="BV104" s="4"/>
      <c r="CA104" s="4"/>
    </row>
    <row r="105" spans="1:79">
      <c r="A105" t="s">
        <v>37</v>
      </c>
      <c r="B105" t="s">
        <v>1</v>
      </c>
      <c r="C105">
        <v>60</v>
      </c>
      <c r="D105">
        <v>55</v>
      </c>
      <c r="E105">
        <v>70</v>
      </c>
      <c r="F105">
        <v>65</v>
      </c>
      <c r="G105">
        <v>75</v>
      </c>
      <c r="H105">
        <v>75</v>
      </c>
      <c r="I105">
        <v>80</v>
      </c>
      <c r="J105">
        <v>80</v>
      </c>
      <c r="K105" s="75">
        <v>100</v>
      </c>
      <c r="R105">
        <v>100</v>
      </c>
      <c r="S105">
        <v>100</v>
      </c>
      <c r="T105">
        <v>100</v>
      </c>
      <c r="U105">
        <v>100</v>
      </c>
      <c r="V105">
        <v>90</v>
      </c>
      <c r="W105">
        <v>90</v>
      </c>
      <c r="Y105">
        <v>90</v>
      </c>
      <c r="Z105">
        <v>85</v>
      </c>
      <c r="AA105">
        <v>75</v>
      </c>
      <c r="AB105">
        <v>90</v>
      </c>
      <c r="AC105">
        <v>85</v>
      </c>
      <c r="AD105">
        <v>90</v>
      </c>
      <c r="AE105">
        <v>80</v>
      </c>
      <c r="AF105">
        <v>80</v>
      </c>
      <c r="AG105" s="4"/>
      <c r="AH105" s="59">
        <f t="shared" si="112"/>
        <v>61.666666666666664</v>
      </c>
      <c r="AI105" s="59">
        <f t="shared" si="113"/>
        <v>86.666666666666671</v>
      </c>
      <c r="AJ105" s="2">
        <f>AVERAGE(P105:U105)</f>
        <v>100</v>
      </c>
      <c r="AK105" s="4"/>
      <c r="AM105" s="8">
        <f t="shared" si="114"/>
        <v>-5</v>
      </c>
      <c r="AN105" s="8">
        <f t="shared" si="115"/>
        <v>15</v>
      </c>
      <c r="AO105" s="8">
        <f t="shared" si="119"/>
        <v>-5</v>
      </c>
      <c r="AP105" s="8">
        <f t="shared" si="119"/>
        <v>10</v>
      </c>
      <c r="AQ105" s="8">
        <f t="shared" si="123"/>
        <v>0</v>
      </c>
      <c r="AR105" s="8">
        <f t="shared" si="123"/>
        <v>5</v>
      </c>
      <c r="AS105" s="8">
        <f t="shared" si="123"/>
        <v>0</v>
      </c>
      <c r="AT105" s="75">
        <f t="shared" si="123"/>
        <v>20</v>
      </c>
      <c r="AU105" s="8"/>
      <c r="AV105" s="8"/>
      <c r="AW105" s="8"/>
      <c r="AX105" s="8"/>
      <c r="AY105" s="8"/>
      <c r="AZ105" s="8"/>
      <c r="BA105" s="8">
        <f>R105-K105</f>
        <v>0</v>
      </c>
      <c r="BB105" s="8">
        <f>S105-R105</f>
        <v>0</v>
      </c>
      <c r="BC105" s="8">
        <f>T105-S105</f>
        <v>0</v>
      </c>
      <c r="BD105" s="8">
        <f>U105-T105</f>
        <v>0</v>
      </c>
      <c r="BE105" s="8">
        <f>V105-U105</f>
        <v>-10</v>
      </c>
      <c r="BF105" s="8">
        <f>W105-V105</f>
        <v>0</v>
      </c>
      <c r="BG105" s="8"/>
      <c r="BH105" s="8">
        <f>Y105-W105</f>
        <v>0</v>
      </c>
      <c r="BI105" s="8">
        <f t="shared" ref="BI105:BO105" si="125">Z105-Y105</f>
        <v>-5</v>
      </c>
      <c r="BJ105" s="8">
        <f t="shared" si="125"/>
        <v>-10</v>
      </c>
      <c r="BK105" s="8">
        <f t="shared" si="125"/>
        <v>15</v>
      </c>
      <c r="BL105" s="8">
        <f t="shared" si="125"/>
        <v>-5</v>
      </c>
      <c r="BM105" s="8">
        <f t="shared" si="125"/>
        <v>5</v>
      </c>
      <c r="BN105" s="8">
        <f t="shared" si="125"/>
        <v>-10</v>
      </c>
      <c r="BO105" s="8">
        <f t="shared" si="125"/>
        <v>0</v>
      </c>
      <c r="BP105" s="4"/>
      <c r="BQ105" s="15" t="str">
        <f t="shared" si="117"/>
        <v>U150902-2#5</v>
      </c>
      <c r="BR105" s="8">
        <f t="shared" si="120"/>
        <v>1</v>
      </c>
      <c r="BS105" s="8">
        <f t="shared" si="121"/>
        <v>0</v>
      </c>
      <c r="BT105">
        <f t="shared" si="122"/>
        <v>1</v>
      </c>
      <c r="BU105">
        <f t="shared" si="118"/>
        <v>8</v>
      </c>
      <c r="BV105" s="4"/>
      <c r="CA105" s="4"/>
    </row>
    <row r="106" spans="1:79">
      <c r="A106" t="s">
        <v>38</v>
      </c>
      <c r="B106" t="s">
        <v>1</v>
      </c>
      <c r="C106">
        <v>75</v>
      </c>
      <c r="D106">
        <v>50</v>
      </c>
      <c r="E106">
        <v>80</v>
      </c>
      <c r="F106">
        <v>100</v>
      </c>
      <c r="H106">
        <v>80</v>
      </c>
      <c r="I106">
        <v>90</v>
      </c>
      <c r="J106">
        <v>100</v>
      </c>
      <c r="K106" s="75">
        <v>100</v>
      </c>
      <c r="L106">
        <v>100</v>
      </c>
      <c r="AG106" s="4"/>
      <c r="AH106" s="59">
        <f t="shared" si="112"/>
        <v>68.333333333333329</v>
      </c>
      <c r="AI106" s="59">
        <f t="shared" si="113"/>
        <v>96.666666666666671</v>
      </c>
      <c r="AJ106" s="2"/>
      <c r="AK106" s="4"/>
      <c r="AM106" s="8">
        <f t="shared" si="114"/>
        <v>-25</v>
      </c>
      <c r="AN106" s="8">
        <f t="shared" si="115"/>
        <v>30</v>
      </c>
      <c r="AO106" s="8">
        <f t="shared" ref="AO106:AO114" si="126">F106-E106</f>
        <v>20</v>
      </c>
      <c r="AP106" s="8"/>
      <c r="AQ106" s="8">
        <f>H106-F106</f>
        <v>-20</v>
      </c>
      <c r="AR106" s="8">
        <f t="shared" ref="AR106:AU107" si="127">I106-H106</f>
        <v>10</v>
      </c>
      <c r="AS106" s="8">
        <f t="shared" si="127"/>
        <v>10</v>
      </c>
      <c r="AT106" s="75">
        <f t="shared" si="127"/>
        <v>0</v>
      </c>
      <c r="AU106" s="8">
        <f t="shared" si="127"/>
        <v>0</v>
      </c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28"/>
      <c r="BQ106" s="15" t="str">
        <f t="shared" si="117"/>
        <v>U160109#6</v>
      </c>
      <c r="BR106" s="8">
        <f t="shared" si="120"/>
        <v>2</v>
      </c>
      <c r="BS106" s="8">
        <f t="shared" si="121"/>
        <v>2</v>
      </c>
      <c r="BT106">
        <f t="shared" si="122"/>
        <v>4</v>
      </c>
      <c r="BU106">
        <f t="shared" si="118"/>
        <v>7</v>
      </c>
      <c r="BV106" s="4"/>
      <c r="CA106" s="4"/>
    </row>
    <row r="107" spans="1:79">
      <c r="A107" t="s">
        <v>39</v>
      </c>
      <c r="B107" t="s">
        <v>1</v>
      </c>
      <c r="C107">
        <v>65</v>
      </c>
      <c r="D107">
        <v>55</v>
      </c>
      <c r="E107">
        <v>45</v>
      </c>
      <c r="F107">
        <v>50</v>
      </c>
      <c r="H107">
        <v>40</v>
      </c>
      <c r="I107">
        <v>50</v>
      </c>
      <c r="J107">
        <v>45</v>
      </c>
      <c r="K107" s="75">
        <v>40</v>
      </c>
      <c r="L107">
        <v>75</v>
      </c>
      <c r="M107">
        <v>75</v>
      </c>
      <c r="AG107" s="4"/>
      <c r="AH107" s="59">
        <f t="shared" si="112"/>
        <v>55</v>
      </c>
      <c r="AI107" s="59">
        <f t="shared" si="113"/>
        <v>45</v>
      </c>
      <c r="AJ107" s="2"/>
      <c r="AK107" s="4"/>
      <c r="AM107" s="8">
        <f t="shared" si="114"/>
        <v>-10</v>
      </c>
      <c r="AN107" s="8">
        <f t="shared" si="115"/>
        <v>-10</v>
      </c>
      <c r="AO107" s="8">
        <f t="shared" si="126"/>
        <v>5</v>
      </c>
      <c r="AP107" s="8"/>
      <c r="AQ107" s="8">
        <f>H107-F107</f>
        <v>-10</v>
      </c>
      <c r="AR107" s="8">
        <f t="shared" si="127"/>
        <v>10</v>
      </c>
      <c r="AS107" s="8">
        <f t="shared" si="127"/>
        <v>-5</v>
      </c>
      <c r="AT107" s="75">
        <f t="shared" si="127"/>
        <v>-5</v>
      </c>
      <c r="AU107" s="8">
        <f t="shared" si="127"/>
        <v>35</v>
      </c>
      <c r="AV107" s="8">
        <f>M107-L107</f>
        <v>0</v>
      </c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4"/>
      <c r="BQ107" s="15" t="str">
        <f t="shared" si="117"/>
        <v>U160109#7</v>
      </c>
      <c r="BR107" s="8">
        <f t="shared" si="120"/>
        <v>0</v>
      </c>
      <c r="BS107" s="8">
        <f t="shared" si="121"/>
        <v>0</v>
      </c>
      <c r="BT107">
        <f t="shared" si="122"/>
        <v>0</v>
      </c>
      <c r="BU107">
        <f t="shared" si="118"/>
        <v>7</v>
      </c>
      <c r="BV107" s="4"/>
      <c r="CA107" s="4"/>
    </row>
    <row r="108" spans="1:79">
      <c r="A108" t="s">
        <v>40</v>
      </c>
      <c r="B108" t="s">
        <v>1</v>
      </c>
      <c r="D108">
        <v>55</v>
      </c>
      <c r="E108">
        <v>75</v>
      </c>
      <c r="F108">
        <v>80</v>
      </c>
      <c r="G108">
        <v>65</v>
      </c>
      <c r="H108">
        <v>100</v>
      </c>
      <c r="I108">
        <v>80</v>
      </c>
      <c r="J108">
        <v>80</v>
      </c>
      <c r="K108" s="75">
        <v>75</v>
      </c>
      <c r="AG108" s="4"/>
      <c r="AH108" s="59">
        <f t="shared" si="112"/>
        <v>65</v>
      </c>
      <c r="AI108" s="59">
        <f t="shared" si="113"/>
        <v>78.333333333333329</v>
      </c>
      <c r="AJ108" s="2"/>
      <c r="AK108" s="4"/>
      <c r="AM108" s="8"/>
      <c r="AN108" s="8">
        <f t="shared" ref="AN108:AN114" si="128">E108-D108</f>
        <v>20</v>
      </c>
      <c r="AO108" s="8">
        <f t="shared" si="126"/>
        <v>5</v>
      </c>
      <c r="AP108" s="8">
        <f t="shared" ref="AP108:AT111" si="129">G108-F108</f>
        <v>-15</v>
      </c>
      <c r="AQ108" s="8">
        <f t="shared" si="129"/>
        <v>35</v>
      </c>
      <c r="AR108" s="8">
        <f t="shared" si="129"/>
        <v>-20</v>
      </c>
      <c r="AS108" s="8">
        <f t="shared" si="129"/>
        <v>0</v>
      </c>
      <c r="AT108" s="75">
        <f t="shared" si="129"/>
        <v>-5</v>
      </c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4"/>
      <c r="BQ108" s="15" t="str">
        <f t="shared" si="117"/>
        <v>U160119#1</v>
      </c>
      <c r="BR108" s="8">
        <f t="shared" si="120"/>
        <v>2</v>
      </c>
      <c r="BS108" s="8">
        <f t="shared" si="121"/>
        <v>1</v>
      </c>
      <c r="BT108">
        <f t="shared" si="122"/>
        <v>3</v>
      </c>
      <c r="BU108">
        <f t="shared" si="118"/>
        <v>7</v>
      </c>
      <c r="BV108" s="4"/>
      <c r="CA108" s="4"/>
    </row>
    <row r="109" spans="1:79">
      <c r="A109" t="s">
        <v>41</v>
      </c>
      <c r="B109" t="s">
        <v>1</v>
      </c>
      <c r="D109">
        <v>55</v>
      </c>
      <c r="E109">
        <v>45</v>
      </c>
      <c r="F109">
        <v>40</v>
      </c>
      <c r="G109">
        <v>40</v>
      </c>
      <c r="H109">
        <v>30</v>
      </c>
      <c r="I109">
        <v>50</v>
      </c>
      <c r="J109">
        <v>45</v>
      </c>
      <c r="K109" s="75">
        <v>35</v>
      </c>
      <c r="AG109" s="4"/>
      <c r="AH109" s="59">
        <f t="shared" si="112"/>
        <v>50</v>
      </c>
      <c r="AI109" s="59">
        <f t="shared" si="113"/>
        <v>43.333333333333336</v>
      </c>
      <c r="AJ109" s="2"/>
      <c r="AK109" s="4"/>
      <c r="AM109" s="8"/>
      <c r="AN109" s="8">
        <f t="shared" si="128"/>
        <v>-10</v>
      </c>
      <c r="AO109" s="8">
        <f t="shared" si="126"/>
        <v>-5</v>
      </c>
      <c r="AP109" s="8">
        <f t="shared" si="129"/>
        <v>0</v>
      </c>
      <c r="AQ109" s="8">
        <f t="shared" si="129"/>
        <v>-10</v>
      </c>
      <c r="AR109" s="8">
        <f t="shared" si="129"/>
        <v>20</v>
      </c>
      <c r="AS109" s="8">
        <f t="shared" si="129"/>
        <v>-5</v>
      </c>
      <c r="AT109" s="75">
        <f t="shared" si="129"/>
        <v>-10</v>
      </c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4"/>
      <c r="BQ109" s="15" t="str">
        <f t="shared" si="117"/>
        <v>U160119#2</v>
      </c>
      <c r="BR109" s="8">
        <f t="shared" si="120"/>
        <v>1</v>
      </c>
      <c r="BS109" s="8">
        <f t="shared" si="121"/>
        <v>0</v>
      </c>
      <c r="BT109">
        <f t="shared" si="122"/>
        <v>1</v>
      </c>
      <c r="BU109">
        <f t="shared" si="118"/>
        <v>7</v>
      </c>
      <c r="BV109" s="4"/>
      <c r="CA109" s="4"/>
    </row>
    <row r="110" spans="1:79">
      <c r="A110" t="s">
        <v>42</v>
      </c>
      <c r="B110" t="s">
        <v>1</v>
      </c>
      <c r="D110">
        <v>50</v>
      </c>
      <c r="E110">
        <v>60</v>
      </c>
      <c r="F110">
        <v>60</v>
      </c>
      <c r="G110">
        <v>55</v>
      </c>
      <c r="H110">
        <v>65</v>
      </c>
      <c r="I110">
        <v>65</v>
      </c>
      <c r="J110">
        <v>70</v>
      </c>
      <c r="K110" s="75">
        <v>75</v>
      </c>
      <c r="AG110" s="4"/>
      <c r="AH110" s="59">
        <f t="shared" si="112"/>
        <v>55</v>
      </c>
      <c r="AI110" s="59">
        <f t="shared" si="113"/>
        <v>70</v>
      </c>
      <c r="AJ110" s="2"/>
      <c r="AK110" s="4"/>
      <c r="AM110" s="8"/>
      <c r="AN110" s="8">
        <f t="shared" si="128"/>
        <v>10</v>
      </c>
      <c r="AO110" s="8">
        <f t="shared" si="126"/>
        <v>0</v>
      </c>
      <c r="AP110" s="8">
        <f t="shared" si="129"/>
        <v>-5</v>
      </c>
      <c r="AQ110" s="8">
        <f t="shared" si="129"/>
        <v>10</v>
      </c>
      <c r="AR110" s="8">
        <f t="shared" si="129"/>
        <v>0</v>
      </c>
      <c r="AS110" s="8">
        <f t="shared" si="129"/>
        <v>5</v>
      </c>
      <c r="AT110" s="75">
        <f t="shared" si="129"/>
        <v>5</v>
      </c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4"/>
      <c r="BQ110" s="15" t="str">
        <f t="shared" si="117"/>
        <v>U160119#3</v>
      </c>
      <c r="BR110" s="8">
        <f t="shared" si="120"/>
        <v>0</v>
      </c>
      <c r="BS110" s="8">
        <f t="shared" si="121"/>
        <v>0</v>
      </c>
      <c r="BT110">
        <f t="shared" si="122"/>
        <v>0</v>
      </c>
      <c r="BU110">
        <f t="shared" si="118"/>
        <v>7</v>
      </c>
      <c r="BV110" s="4"/>
      <c r="CA110" s="4"/>
    </row>
    <row r="111" spans="1:79">
      <c r="A111" t="s">
        <v>43</v>
      </c>
      <c r="B111" t="s">
        <v>1</v>
      </c>
      <c r="D111">
        <v>60</v>
      </c>
      <c r="E111">
        <v>100</v>
      </c>
      <c r="F111">
        <v>75</v>
      </c>
      <c r="G111">
        <v>90</v>
      </c>
      <c r="H111">
        <v>85</v>
      </c>
      <c r="I111">
        <v>85</v>
      </c>
      <c r="J111">
        <v>90</v>
      </c>
      <c r="K111" s="75">
        <v>80</v>
      </c>
      <c r="AG111" s="4"/>
      <c r="AH111" s="59">
        <f t="shared" si="112"/>
        <v>80</v>
      </c>
      <c r="AI111" s="59">
        <f t="shared" si="113"/>
        <v>85</v>
      </c>
      <c r="AJ111" s="2"/>
      <c r="AK111" s="4"/>
      <c r="AM111" s="8"/>
      <c r="AN111" s="8">
        <f t="shared" si="128"/>
        <v>40</v>
      </c>
      <c r="AO111" s="8">
        <f t="shared" si="126"/>
        <v>-25</v>
      </c>
      <c r="AP111" s="8">
        <f t="shared" si="129"/>
        <v>15</v>
      </c>
      <c r="AQ111" s="8">
        <f t="shared" si="129"/>
        <v>-5</v>
      </c>
      <c r="AR111" s="8">
        <f t="shared" si="129"/>
        <v>0</v>
      </c>
      <c r="AS111" s="8">
        <f t="shared" si="129"/>
        <v>5</v>
      </c>
      <c r="AT111" s="75">
        <f t="shared" si="129"/>
        <v>-10</v>
      </c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4"/>
      <c r="BQ111" s="15" t="str">
        <f t="shared" si="117"/>
        <v>U160119#6</v>
      </c>
      <c r="BR111" s="8">
        <f t="shared" si="120"/>
        <v>1</v>
      </c>
      <c r="BS111" s="8">
        <f t="shared" si="121"/>
        <v>1</v>
      </c>
      <c r="BT111">
        <f t="shared" si="122"/>
        <v>2</v>
      </c>
      <c r="BU111">
        <f t="shared" si="118"/>
        <v>7</v>
      </c>
      <c r="BV111" s="4"/>
      <c r="CA111" s="4"/>
    </row>
    <row r="112" spans="1:79">
      <c r="A112" s="8" t="s">
        <v>44</v>
      </c>
      <c r="B112" s="8" t="s">
        <v>1</v>
      </c>
      <c r="C112" s="8"/>
      <c r="D112" s="8">
        <v>30</v>
      </c>
      <c r="E112" s="8">
        <v>30</v>
      </c>
      <c r="F112" s="8">
        <v>40</v>
      </c>
      <c r="G112" s="8">
        <v>50</v>
      </c>
      <c r="H112" s="8">
        <v>30</v>
      </c>
      <c r="I112" s="8">
        <v>30</v>
      </c>
      <c r="J112" s="8">
        <v>25</v>
      </c>
      <c r="K112" s="75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4"/>
      <c r="AH112" s="59">
        <f t="shared" si="112"/>
        <v>30</v>
      </c>
      <c r="AI112" s="59">
        <f t="shared" si="113"/>
        <v>27.5</v>
      </c>
      <c r="AJ112" s="2"/>
      <c r="AK112" s="4"/>
      <c r="AL112" s="8"/>
      <c r="AM112" s="8"/>
      <c r="AN112" s="8">
        <f t="shared" si="128"/>
        <v>0</v>
      </c>
      <c r="AO112" s="8">
        <f t="shared" si="126"/>
        <v>10</v>
      </c>
      <c r="AP112" s="8">
        <f>G112-F112</f>
        <v>10</v>
      </c>
      <c r="AQ112" s="8">
        <f>H112-G112</f>
        <v>-20</v>
      </c>
      <c r="AR112" s="8">
        <f>I112-H112</f>
        <v>0</v>
      </c>
      <c r="AS112" s="8">
        <f>J112-I112</f>
        <v>-5</v>
      </c>
      <c r="AT112" s="75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4"/>
      <c r="BQ112" s="15" t="str">
        <f t="shared" si="117"/>
        <v>U160129#3</v>
      </c>
      <c r="BR112" s="8">
        <f t="shared" si="120"/>
        <v>0</v>
      </c>
      <c r="BS112" s="8">
        <f t="shared" si="121"/>
        <v>1</v>
      </c>
      <c r="BT112">
        <f t="shared" si="122"/>
        <v>1</v>
      </c>
      <c r="BU112">
        <f t="shared" si="118"/>
        <v>6</v>
      </c>
      <c r="BV112" s="4"/>
      <c r="CA112" s="4"/>
    </row>
    <row r="113" spans="1:79">
      <c r="A113" t="s">
        <v>2</v>
      </c>
      <c r="B113" t="s">
        <v>1</v>
      </c>
      <c r="D113">
        <v>45</v>
      </c>
      <c r="E113">
        <v>50</v>
      </c>
      <c r="F113">
        <v>60</v>
      </c>
      <c r="H113">
        <v>80</v>
      </c>
      <c r="J113">
        <v>35</v>
      </c>
      <c r="K113" s="75">
        <v>70</v>
      </c>
      <c r="L113">
        <v>75</v>
      </c>
      <c r="M113">
        <v>70</v>
      </c>
      <c r="N113">
        <v>75</v>
      </c>
      <c r="S113">
        <v>80</v>
      </c>
      <c r="T113">
        <v>85</v>
      </c>
      <c r="AG113" s="4"/>
      <c r="AH113" s="59">
        <f t="shared" si="112"/>
        <v>47.5</v>
      </c>
      <c r="AI113" s="59">
        <f t="shared" si="113"/>
        <v>52.5</v>
      </c>
      <c r="AJ113" s="2">
        <f>AVERAGE(P113:U113)</f>
        <v>82.5</v>
      </c>
      <c r="AK113" s="4"/>
      <c r="AM113" s="8"/>
      <c r="AN113" s="8">
        <f t="shared" si="128"/>
        <v>5</v>
      </c>
      <c r="AO113" s="8">
        <f t="shared" si="126"/>
        <v>10</v>
      </c>
      <c r="AP113" s="8"/>
      <c r="AQ113" s="8">
        <f>H113-F113</f>
        <v>20</v>
      </c>
      <c r="AR113" s="8"/>
      <c r="AS113" s="8">
        <f>J113-H113</f>
        <v>-45</v>
      </c>
      <c r="AT113" s="75">
        <f t="shared" ref="AT113:AW114" si="130">K113-J113</f>
        <v>35</v>
      </c>
      <c r="AU113" s="8">
        <f t="shared" si="130"/>
        <v>5</v>
      </c>
      <c r="AV113" s="8">
        <f t="shared" si="130"/>
        <v>-5</v>
      </c>
      <c r="AW113" s="8">
        <f t="shared" si="130"/>
        <v>5</v>
      </c>
      <c r="AX113" s="8"/>
      <c r="AY113" s="8"/>
      <c r="AZ113" s="8"/>
      <c r="BA113" s="8"/>
      <c r="BB113" s="8">
        <f>S113-N113</f>
        <v>5</v>
      </c>
      <c r="BC113" s="8">
        <f>T113-S113</f>
        <v>5</v>
      </c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4"/>
      <c r="BQ113" s="15" t="str">
        <f t="shared" si="117"/>
        <v>U160626#1</v>
      </c>
      <c r="BR113" s="8">
        <f t="shared" si="120"/>
        <v>2</v>
      </c>
      <c r="BS113" s="8">
        <f t="shared" si="121"/>
        <v>1</v>
      </c>
      <c r="BT113">
        <f t="shared" si="122"/>
        <v>3</v>
      </c>
      <c r="BU113">
        <f t="shared" si="118"/>
        <v>5</v>
      </c>
      <c r="BV113" s="4"/>
      <c r="CA113" s="4"/>
    </row>
    <row r="114" spans="1:79" s="8" customFormat="1">
      <c r="A114" s="8" t="s">
        <v>3</v>
      </c>
      <c r="B114" s="8" t="s">
        <v>1</v>
      </c>
      <c r="D114" s="8">
        <v>45</v>
      </c>
      <c r="E114" s="8">
        <v>80</v>
      </c>
      <c r="F114" s="8">
        <v>85</v>
      </c>
      <c r="H114" s="8">
        <v>90</v>
      </c>
      <c r="I114" s="8">
        <v>85</v>
      </c>
      <c r="J114" s="8">
        <v>80</v>
      </c>
      <c r="K114" s="75">
        <v>90</v>
      </c>
      <c r="L114" s="8">
        <v>100</v>
      </c>
      <c r="M114" s="8">
        <v>90</v>
      </c>
      <c r="N114" s="8">
        <v>85</v>
      </c>
      <c r="S114" s="8">
        <v>90</v>
      </c>
      <c r="T114" s="8">
        <v>100</v>
      </c>
      <c r="AG114" s="28"/>
      <c r="AH114" s="59">
        <f t="shared" si="112"/>
        <v>62.5</v>
      </c>
      <c r="AI114" s="59">
        <f t="shared" si="113"/>
        <v>85</v>
      </c>
      <c r="AJ114" s="59">
        <f>AVERAGE(P114:U114)</f>
        <v>95</v>
      </c>
      <c r="AK114" s="28"/>
      <c r="AN114" s="8">
        <f t="shared" si="128"/>
        <v>35</v>
      </c>
      <c r="AO114" s="8">
        <f t="shared" si="126"/>
        <v>5</v>
      </c>
      <c r="AQ114" s="8">
        <f>H114-F114</f>
        <v>5</v>
      </c>
      <c r="AR114" s="8">
        <f>I114-H114</f>
        <v>-5</v>
      </c>
      <c r="AS114" s="8">
        <f>J114-I114</f>
        <v>-5</v>
      </c>
      <c r="AT114" s="75">
        <f t="shared" si="130"/>
        <v>10</v>
      </c>
      <c r="AU114" s="8">
        <f t="shared" si="130"/>
        <v>10</v>
      </c>
      <c r="AV114" s="8">
        <f t="shared" si="130"/>
        <v>-10</v>
      </c>
      <c r="AW114" s="8">
        <f t="shared" si="130"/>
        <v>-5</v>
      </c>
      <c r="BB114" s="8">
        <f>S114-N114</f>
        <v>5</v>
      </c>
      <c r="BC114" s="8">
        <f>T114-S114</f>
        <v>10</v>
      </c>
      <c r="BP114" s="28"/>
      <c r="BQ114" s="15" t="str">
        <f t="shared" si="117"/>
        <v>U160626#3</v>
      </c>
      <c r="BR114" s="8">
        <f t="shared" ref="BR114" si="131">COUNTIF(AM114:AT114,$BR$3)</f>
        <v>1</v>
      </c>
      <c r="BS114" s="8">
        <f t="shared" ref="BS114" si="132">COUNTIF(AM114:AT114,$BS$3)</f>
        <v>0</v>
      </c>
      <c r="BT114">
        <f t="shared" si="122"/>
        <v>1</v>
      </c>
      <c r="BU114">
        <f t="shared" si="118"/>
        <v>6</v>
      </c>
      <c r="BV114" s="28"/>
      <c r="CA114" s="28"/>
    </row>
    <row r="115" spans="1:7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7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4"/>
      <c r="AH115" s="62"/>
      <c r="AI115" s="62"/>
      <c r="AJ115" s="62"/>
      <c r="AK115" s="4"/>
      <c r="AL115" s="1"/>
      <c r="AM115" s="1"/>
      <c r="AN115" s="1"/>
      <c r="AO115" s="1"/>
      <c r="AP115" s="1"/>
      <c r="AQ115" s="1"/>
      <c r="AR115" s="1"/>
      <c r="AS115" s="1"/>
      <c r="AT115" s="76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4"/>
      <c r="BQ115" s="6"/>
      <c r="BR115" s="1"/>
      <c r="BS115" s="1"/>
      <c r="BT115" s="1"/>
      <c r="BU115" s="1">
        <f t="shared" si="118"/>
        <v>0</v>
      </c>
      <c r="BV115" s="4"/>
      <c r="CA115" s="4"/>
    </row>
    <row r="116" spans="1:79">
      <c r="B116" s="3" t="s">
        <v>45</v>
      </c>
      <c r="C116" s="31">
        <f t="shared" ref="C116:AF116" si="133">AVERAGE(C97:C115)</f>
        <v>51.81818181818182</v>
      </c>
      <c r="D116" s="31">
        <f t="shared" si="133"/>
        <v>48.333333333333336</v>
      </c>
      <c r="E116" s="31">
        <f t="shared" si="133"/>
        <v>59.722222222222221</v>
      </c>
      <c r="F116" s="31">
        <f t="shared" si="133"/>
        <v>63.235294117647058</v>
      </c>
      <c r="G116" s="31">
        <f t="shared" si="133"/>
        <v>61.785714285714285</v>
      </c>
      <c r="H116" s="31">
        <f t="shared" si="133"/>
        <v>63.611111111111114</v>
      </c>
      <c r="I116" s="31">
        <f t="shared" si="133"/>
        <v>70</v>
      </c>
      <c r="J116" s="31">
        <f t="shared" si="133"/>
        <v>69.722222222222229</v>
      </c>
      <c r="K116" s="31">
        <f t="shared" si="133"/>
        <v>75.882352941176464</v>
      </c>
      <c r="L116" s="31">
        <f t="shared" si="133"/>
        <v>80</v>
      </c>
      <c r="M116" s="31">
        <f t="shared" si="133"/>
        <v>78.571428571428569</v>
      </c>
      <c r="N116" s="31">
        <f t="shared" si="133"/>
        <v>70</v>
      </c>
      <c r="O116" s="2">
        <f t="shared" si="133"/>
        <v>68.333333333333329</v>
      </c>
      <c r="P116" s="2">
        <f t="shared" si="133"/>
        <v>73.333333333333329</v>
      </c>
      <c r="Q116" s="2">
        <f t="shared" si="133"/>
        <v>72.5</v>
      </c>
      <c r="R116" s="2">
        <f t="shared" si="133"/>
        <v>90</v>
      </c>
      <c r="S116" s="2">
        <f t="shared" si="133"/>
        <v>84.166666666666671</v>
      </c>
      <c r="T116" s="2">
        <f t="shared" si="133"/>
        <v>92</v>
      </c>
      <c r="U116" s="2">
        <f t="shared" si="133"/>
        <v>93.333333333333329</v>
      </c>
      <c r="V116" s="2">
        <f t="shared" si="133"/>
        <v>81.25</v>
      </c>
      <c r="W116" s="2">
        <f t="shared" si="133"/>
        <v>82.5</v>
      </c>
      <c r="X116" s="2">
        <f t="shared" si="133"/>
        <v>100</v>
      </c>
      <c r="Y116" s="2">
        <f t="shared" si="133"/>
        <v>89</v>
      </c>
      <c r="Z116" s="2">
        <f t="shared" si="133"/>
        <v>81</v>
      </c>
      <c r="AA116" s="2">
        <f t="shared" si="133"/>
        <v>86.25</v>
      </c>
      <c r="AB116" s="2">
        <f t="shared" si="133"/>
        <v>90</v>
      </c>
      <c r="AC116" s="2">
        <f t="shared" si="133"/>
        <v>80</v>
      </c>
      <c r="AD116" s="2">
        <f t="shared" si="133"/>
        <v>85</v>
      </c>
      <c r="AE116" s="2">
        <f t="shared" si="133"/>
        <v>77.5</v>
      </c>
      <c r="AF116" s="2">
        <f t="shared" si="133"/>
        <v>77.5</v>
      </c>
      <c r="AG116" s="4"/>
      <c r="AH116" s="65">
        <f>AVERAGE(AH97:AH115)</f>
        <v>53.796296296296298</v>
      </c>
      <c r="AI116" s="65">
        <f>AVERAGE(AI97:AI115)</f>
        <v>70.648148148148138</v>
      </c>
      <c r="AJ116" s="65">
        <f>AVERAGE(AJ97:AJ115)</f>
        <v>84.739583333333343</v>
      </c>
      <c r="AK116" s="4"/>
      <c r="AL116" s="3"/>
      <c r="BP116" s="4"/>
      <c r="BQ116" s="10" t="s">
        <v>425</v>
      </c>
      <c r="BR116">
        <f t="shared" ref="BR116:BS116" si="134">SUM(BR97:BR115)</f>
        <v>21</v>
      </c>
      <c r="BS116">
        <f t="shared" si="134"/>
        <v>11</v>
      </c>
      <c r="BT116">
        <f>SUM(BT97:BT115)</f>
        <v>32</v>
      </c>
      <c r="BU116">
        <f t="shared" ref="BU116" si="135">SUM(BU97:BU115)</f>
        <v>130</v>
      </c>
      <c r="BV116" s="4"/>
      <c r="CA116" s="4"/>
    </row>
    <row r="117" spans="1:79">
      <c r="A117" s="2"/>
      <c r="B117" s="3" t="s">
        <v>46</v>
      </c>
      <c r="C117" s="31">
        <f t="shared" ref="C117:W117" si="136">_xlfn.STDEV.S(C97:C115)</f>
        <v>20.527143892018596</v>
      </c>
      <c r="D117" s="31">
        <f t="shared" si="136"/>
        <v>19.70368732287556</v>
      </c>
      <c r="E117" s="31">
        <f t="shared" si="136"/>
        <v>18.745369798669984</v>
      </c>
      <c r="F117" s="31">
        <f t="shared" si="136"/>
        <v>19.759584420492963</v>
      </c>
      <c r="G117" s="31">
        <f t="shared" si="136"/>
        <v>26.35607818213585</v>
      </c>
      <c r="H117" s="31">
        <f t="shared" si="136"/>
        <v>24.483220878290577</v>
      </c>
      <c r="I117" s="31">
        <f t="shared" si="136"/>
        <v>21.139418156609704</v>
      </c>
      <c r="J117" s="31">
        <f t="shared" si="136"/>
        <v>24.702477978952913</v>
      </c>
      <c r="K117" s="31">
        <f t="shared" si="136"/>
        <v>23.064806396708533</v>
      </c>
      <c r="L117" s="31">
        <f t="shared" si="136"/>
        <v>24.784787961282106</v>
      </c>
      <c r="M117" s="31">
        <f t="shared" si="136"/>
        <v>18.419709940325166</v>
      </c>
      <c r="N117" s="31">
        <f t="shared" si="136"/>
        <v>24.494897427831781</v>
      </c>
      <c r="O117" s="2">
        <f t="shared" si="136"/>
        <v>14.433756729740633</v>
      </c>
      <c r="P117" s="2">
        <f t="shared" si="136"/>
        <v>25.166114784235827</v>
      </c>
      <c r="Q117" s="2">
        <f t="shared" si="136"/>
        <v>38.890872965260115</v>
      </c>
      <c r="R117" s="2">
        <f t="shared" si="136"/>
        <v>20</v>
      </c>
      <c r="S117" s="2">
        <f t="shared" si="136"/>
        <v>15.625833311112311</v>
      </c>
      <c r="T117" s="2">
        <f t="shared" si="136"/>
        <v>11.510864433221338</v>
      </c>
      <c r="U117" s="2">
        <f t="shared" si="136"/>
        <v>11.547005383792541</v>
      </c>
      <c r="V117" s="2">
        <f t="shared" si="136"/>
        <v>10.307764064044152</v>
      </c>
      <c r="W117" s="2">
        <f t="shared" si="136"/>
        <v>17.078251276599332</v>
      </c>
      <c r="X117" s="2"/>
      <c r="Y117" s="2">
        <f t="shared" ref="Y117:AF117" si="137">_xlfn.STDEV.S(Y97:Y115)</f>
        <v>11.401754250991379</v>
      </c>
      <c r="Z117" s="2">
        <f t="shared" si="137"/>
        <v>15.572411502397436</v>
      </c>
      <c r="AA117" s="2">
        <f t="shared" si="137"/>
        <v>16.007810593582121</v>
      </c>
      <c r="AB117" s="2">
        <f t="shared" si="137"/>
        <v>0</v>
      </c>
      <c r="AC117" s="2">
        <f t="shared" si="137"/>
        <v>7.0710678118654755</v>
      </c>
      <c r="AD117" s="2">
        <f t="shared" si="137"/>
        <v>7.0710678118654755</v>
      </c>
      <c r="AE117" s="2">
        <f t="shared" si="137"/>
        <v>3.5355339059327378</v>
      </c>
      <c r="AF117" s="2">
        <f t="shared" si="137"/>
        <v>3.5355339059327378</v>
      </c>
      <c r="AG117" s="4"/>
      <c r="AH117" s="31">
        <f>_xlfn.STDEV.S(AH97:AH115)</f>
        <v>17.254871014034425</v>
      </c>
      <c r="AI117" s="31">
        <f t="shared" ref="AI117" si="138">_xlfn.STDEV.S(AI97:AI115)</f>
        <v>22.904953433564469</v>
      </c>
      <c r="AJ117" s="2">
        <f>_xlfn.STDEV.S(AJ97:AJ115)</f>
        <v>17.120223670610866</v>
      </c>
      <c r="AK117" s="4"/>
      <c r="AL117" s="10"/>
      <c r="AT117" s="15"/>
      <c r="BP117" s="4"/>
      <c r="BV117" s="4"/>
      <c r="CA117" s="4"/>
    </row>
    <row r="118" spans="1:79">
      <c r="B118" s="3" t="s">
        <v>47</v>
      </c>
      <c r="C118" s="5">
        <f t="shared" ref="C118:AF118" si="139">COUNT(C97:C115)</f>
        <v>11</v>
      </c>
      <c r="D118" s="5">
        <f t="shared" si="139"/>
        <v>18</v>
      </c>
      <c r="E118" s="5">
        <f t="shared" si="139"/>
        <v>18</v>
      </c>
      <c r="F118" s="5">
        <f t="shared" si="139"/>
        <v>17</v>
      </c>
      <c r="G118" s="5">
        <f t="shared" si="139"/>
        <v>14</v>
      </c>
      <c r="H118" s="5">
        <f t="shared" si="139"/>
        <v>18</v>
      </c>
      <c r="I118" s="5">
        <f t="shared" si="139"/>
        <v>17</v>
      </c>
      <c r="J118" s="5">
        <f t="shared" si="139"/>
        <v>18</v>
      </c>
      <c r="K118" s="5">
        <f t="shared" si="139"/>
        <v>17</v>
      </c>
      <c r="L118" s="5">
        <f t="shared" si="139"/>
        <v>8</v>
      </c>
      <c r="M118" s="5">
        <f t="shared" si="139"/>
        <v>7</v>
      </c>
      <c r="N118" s="5">
        <f t="shared" si="139"/>
        <v>5</v>
      </c>
      <c r="O118">
        <f t="shared" si="139"/>
        <v>3</v>
      </c>
      <c r="P118">
        <f t="shared" si="139"/>
        <v>3</v>
      </c>
      <c r="Q118">
        <f t="shared" si="139"/>
        <v>2</v>
      </c>
      <c r="R118">
        <f t="shared" si="139"/>
        <v>4</v>
      </c>
      <c r="S118">
        <f t="shared" si="139"/>
        <v>6</v>
      </c>
      <c r="T118">
        <f t="shared" si="139"/>
        <v>5</v>
      </c>
      <c r="U118">
        <f t="shared" si="139"/>
        <v>3</v>
      </c>
      <c r="V118">
        <f t="shared" si="139"/>
        <v>4</v>
      </c>
      <c r="W118">
        <f t="shared" si="139"/>
        <v>4</v>
      </c>
      <c r="X118">
        <f t="shared" si="139"/>
        <v>1</v>
      </c>
      <c r="Y118">
        <f t="shared" si="139"/>
        <v>5</v>
      </c>
      <c r="Z118">
        <f t="shared" si="139"/>
        <v>5</v>
      </c>
      <c r="AA118">
        <f t="shared" si="139"/>
        <v>4</v>
      </c>
      <c r="AB118">
        <f t="shared" si="139"/>
        <v>2</v>
      </c>
      <c r="AC118">
        <f t="shared" si="139"/>
        <v>2</v>
      </c>
      <c r="AD118">
        <f t="shared" si="139"/>
        <v>2</v>
      </c>
      <c r="AE118">
        <f t="shared" si="139"/>
        <v>2</v>
      </c>
      <c r="AF118">
        <f t="shared" si="139"/>
        <v>2</v>
      </c>
      <c r="AG118" s="4"/>
      <c r="AH118" s="5">
        <f>COUNT(AH97:AH115)</f>
        <v>18</v>
      </c>
      <c r="AI118" s="5">
        <f t="shared" ref="AI118" si="140">COUNT(AI97:AI115)</f>
        <v>18</v>
      </c>
      <c r="AJ118">
        <f>COUNT(AJ97:AJ115)</f>
        <v>8</v>
      </c>
      <c r="AK118" s="4"/>
      <c r="AL118" s="3"/>
      <c r="BP118" s="4"/>
      <c r="BR118" s="99" t="s">
        <v>179</v>
      </c>
      <c r="BS118" s="10" t="s">
        <v>71</v>
      </c>
      <c r="BT118" s="98" t="s">
        <v>180</v>
      </c>
      <c r="BU118" s="83"/>
      <c r="BV118" s="4"/>
      <c r="CA118" s="4"/>
    </row>
    <row r="119" spans="1:79">
      <c r="B119" s="3"/>
      <c r="AG119" s="4"/>
      <c r="AK119" s="4"/>
      <c r="AL119" s="3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4"/>
      <c r="BQ119" s="3" t="str">
        <f>CONCATENATE(BQ95," KO")</f>
        <v>32kHz KO</v>
      </c>
      <c r="BR119" s="82">
        <f>COUNTIF(BT97:BT115,"&gt;0")</f>
        <v>15</v>
      </c>
      <c r="BS119" s="82">
        <f>COUNT(BT97:BT115)-BR119</f>
        <v>3</v>
      </c>
      <c r="BT119" s="83" t="s">
        <v>181</v>
      </c>
      <c r="BU119" s="153"/>
      <c r="BV119" s="4"/>
      <c r="CA119" s="4"/>
    </row>
    <row r="120" spans="1:79">
      <c r="B120" s="67" t="s">
        <v>104</v>
      </c>
      <c r="C120" s="86">
        <f>MEDIAN(C97:C115)</f>
        <v>45</v>
      </c>
      <c r="D120" s="86">
        <f>MEDIAN(D97:D115)</f>
        <v>47.5</v>
      </c>
      <c r="E120" s="86">
        <f>MEDIAN(E97:E115)</f>
        <v>52.5</v>
      </c>
      <c r="F120" s="86">
        <f t="shared" ref="F120:AF120" si="141">MEDIAN(F97:F115)</f>
        <v>60</v>
      </c>
      <c r="G120" s="86">
        <f t="shared" si="141"/>
        <v>60</v>
      </c>
      <c r="H120" s="86">
        <f t="shared" si="141"/>
        <v>67.5</v>
      </c>
      <c r="I120" s="86">
        <f t="shared" si="141"/>
        <v>80</v>
      </c>
      <c r="J120" s="86">
        <f t="shared" si="141"/>
        <v>77.5</v>
      </c>
      <c r="K120" s="86">
        <f t="shared" si="141"/>
        <v>80</v>
      </c>
      <c r="L120" s="86">
        <f t="shared" si="141"/>
        <v>87.5</v>
      </c>
      <c r="M120" s="86">
        <f t="shared" si="141"/>
        <v>75</v>
      </c>
      <c r="N120" s="86">
        <f t="shared" si="141"/>
        <v>75</v>
      </c>
      <c r="O120" s="86">
        <f t="shared" si="141"/>
        <v>60</v>
      </c>
      <c r="P120" s="86">
        <f t="shared" si="141"/>
        <v>70</v>
      </c>
      <c r="Q120" s="86">
        <f t="shared" si="141"/>
        <v>72.5</v>
      </c>
      <c r="R120" s="86">
        <f t="shared" si="141"/>
        <v>100</v>
      </c>
      <c r="S120" s="86">
        <f t="shared" si="141"/>
        <v>85</v>
      </c>
      <c r="T120" s="86">
        <f t="shared" si="141"/>
        <v>100</v>
      </c>
      <c r="U120" s="86">
        <f t="shared" si="141"/>
        <v>100</v>
      </c>
      <c r="V120" s="86">
        <f t="shared" si="141"/>
        <v>82.5</v>
      </c>
      <c r="W120" s="86">
        <f t="shared" si="141"/>
        <v>85</v>
      </c>
      <c r="X120" s="86">
        <f t="shared" si="141"/>
        <v>100</v>
      </c>
      <c r="Y120" s="86">
        <f t="shared" si="141"/>
        <v>90</v>
      </c>
      <c r="Z120" s="86">
        <f t="shared" si="141"/>
        <v>85</v>
      </c>
      <c r="AA120" s="86">
        <f t="shared" si="141"/>
        <v>87.5</v>
      </c>
      <c r="AB120" s="86">
        <f t="shared" si="141"/>
        <v>90</v>
      </c>
      <c r="AC120" s="86">
        <f t="shared" si="141"/>
        <v>80</v>
      </c>
      <c r="AD120" s="86">
        <f t="shared" si="141"/>
        <v>85</v>
      </c>
      <c r="AE120" s="86">
        <f t="shared" si="141"/>
        <v>77.5</v>
      </c>
      <c r="AF120" s="86">
        <f t="shared" si="141"/>
        <v>77.5</v>
      </c>
      <c r="AG120" s="4"/>
      <c r="AH120" s="86">
        <f t="shared" ref="AH120:AJ120" si="142">MEDIAN(AH97:AH115)</f>
        <v>52.5</v>
      </c>
      <c r="AI120" s="86">
        <f t="shared" si="142"/>
        <v>78.333333333333329</v>
      </c>
      <c r="AJ120" s="86">
        <f t="shared" si="142"/>
        <v>88.75</v>
      </c>
      <c r="AK120" s="4"/>
      <c r="AL120" s="10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4"/>
      <c r="BU120" s="154"/>
      <c r="BV120" s="4"/>
      <c r="CA120" s="4"/>
    </row>
    <row r="121" spans="1:79">
      <c r="B121" s="19" t="s">
        <v>132</v>
      </c>
      <c r="C121" s="86">
        <f>_xlfn.QUARTILE.INC(C97:C115,1)</f>
        <v>37.5</v>
      </c>
      <c r="D121" s="86">
        <f t="shared" ref="D121:AF121" si="143">_xlfn.QUARTILE.INC(D97:D115,1)</f>
        <v>33.75</v>
      </c>
      <c r="E121" s="86">
        <f t="shared" si="143"/>
        <v>45</v>
      </c>
      <c r="F121" s="86">
        <f t="shared" si="143"/>
        <v>50</v>
      </c>
      <c r="G121" s="86">
        <f t="shared" si="143"/>
        <v>41.25</v>
      </c>
      <c r="H121" s="86">
        <f t="shared" si="143"/>
        <v>40</v>
      </c>
      <c r="I121" s="86">
        <f t="shared" si="143"/>
        <v>50</v>
      </c>
      <c r="J121" s="86">
        <f t="shared" si="143"/>
        <v>46.25</v>
      </c>
      <c r="K121" s="86">
        <f t="shared" si="143"/>
        <v>60</v>
      </c>
      <c r="L121" s="86">
        <f t="shared" si="143"/>
        <v>70</v>
      </c>
      <c r="M121" s="86">
        <f t="shared" si="143"/>
        <v>65</v>
      </c>
      <c r="N121" s="86">
        <f t="shared" si="143"/>
        <v>45</v>
      </c>
      <c r="O121" s="86">
        <f t="shared" si="143"/>
        <v>60</v>
      </c>
      <c r="P121" s="86">
        <f t="shared" si="143"/>
        <v>60</v>
      </c>
      <c r="Q121" s="86">
        <f t="shared" si="143"/>
        <v>58.75</v>
      </c>
      <c r="R121" s="86">
        <f t="shared" si="143"/>
        <v>90</v>
      </c>
      <c r="S121" s="86">
        <f t="shared" si="143"/>
        <v>76.25</v>
      </c>
      <c r="T121" s="86">
        <f t="shared" si="143"/>
        <v>85</v>
      </c>
      <c r="U121" s="86">
        <f t="shared" si="143"/>
        <v>90</v>
      </c>
      <c r="V121" s="86">
        <f t="shared" si="143"/>
        <v>73.75</v>
      </c>
      <c r="W121" s="86">
        <f t="shared" si="143"/>
        <v>75</v>
      </c>
      <c r="X121" s="86">
        <f t="shared" si="143"/>
        <v>100</v>
      </c>
      <c r="Y121" s="86">
        <f t="shared" si="143"/>
        <v>80</v>
      </c>
      <c r="Z121" s="86">
        <f t="shared" si="143"/>
        <v>65</v>
      </c>
      <c r="AA121" s="86">
        <f t="shared" si="143"/>
        <v>73.75</v>
      </c>
      <c r="AB121" s="86">
        <f t="shared" si="143"/>
        <v>90</v>
      </c>
      <c r="AC121" s="86">
        <f t="shared" si="143"/>
        <v>77.5</v>
      </c>
      <c r="AD121" s="86">
        <f t="shared" si="143"/>
        <v>82.5</v>
      </c>
      <c r="AE121" s="86">
        <f t="shared" si="143"/>
        <v>76.25</v>
      </c>
      <c r="AF121" s="86">
        <f t="shared" si="143"/>
        <v>76.25</v>
      </c>
      <c r="AG121" s="4"/>
      <c r="AH121" s="86">
        <f t="shared" ref="AH121:AJ121" si="144">_xlfn.QUARTILE.INC(AH97:AH115,1)</f>
        <v>38.75</v>
      </c>
      <c r="AI121" s="86">
        <f t="shared" si="144"/>
        <v>53.125</v>
      </c>
      <c r="AJ121" s="86">
        <f t="shared" si="144"/>
        <v>75</v>
      </c>
      <c r="AK121" s="4"/>
      <c r="AL121" s="10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4"/>
      <c r="BQ121" s="3" t="str">
        <f>CONCATENATE(BQ95," KO")</f>
        <v>32kHz KO</v>
      </c>
      <c r="BR121" s="82">
        <f>COUNTIF(BR97:BR115,"&gt;0")</f>
        <v>14</v>
      </c>
      <c r="BS121" s="82">
        <f>COUNT(BR97:BR115)-BR121</f>
        <v>4</v>
      </c>
      <c r="BT121" s="83" t="str">
        <f>CONCATENATE(BR96," dB Losses")</f>
        <v>&gt;15 dB Losses</v>
      </c>
      <c r="BU121" s="154"/>
      <c r="BV121" s="4"/>
      <c r="CA121" s="4"/>
    </row>
    <row r="122" spans="1:79">
      <c r="B122" s="67" t="s">
        <v>133</v>
      </c>
      <c r="C122" s="86">
        <f>_xlfn.QUARTILE.INC(C97:C115,3)</f>
        <v>70</v>
      </c>
      <c r="D122" s="86">
        <f t="shared" ref="D122:AF122" si="145">_xlfn.QUARTILE.INC(D97:D115,3)</f>
        <v>55</v>
      </c>
      <c r="E122" s="86">
        <f t="shared" si="145"/>
        <v>73.75</v>
      </c>
      <c r="F122" s="86">
        <f t="shared" si="145"/>
        <v>80</v>
      </c>
      <c r="G122" s="86">
        <f t="shared" si="145"/>
        <v>82.5</v>
      </c>
      <c r="H122" s="86">
        <f t="shared" si="145"/>
        <v>80</v>
      </c>
      <c r="I122" s="86">
        <f t="shared" si="145"/>
        <v>85</v>
      </c>
      <c r="J122" s="86">
        <f t="shared" si="145"/>
        <v>90</v>
      </c>
      <c r="K122" s="86">
        <f t="shared" si="145"/>
        <v>100</v>
      </c>
      <c r="L122" s="86">
        <f t="shared" si="145"/>
        <v>100</v>
      </c>
      <c r="M122" s="86">
        <f t="shared" si="145"/>
        <v>95</v>
      </c>
      <c r="N122" s="86">
        <f t="shared" si="145"/>
        <v>85</v>
      </c>
      <c r="O122" s="86">
        <f t="shared" si="145"/>
        <v>72.5</v>
      </c>
      <c r="P122" s="86">
        <f t="shared" si="145"/>
        <v>85</v>
      </c>
      <c r="Q122" s="86">
        <f t="shared" si="145"/>
        <v>86.25</v>
      </c>
      <c r="R122" s="86">
        <f t="shared" si="145"/>
        <v>100</v>
      </c>
      <c r="S122" s="86">
        <f t="shared" si="145"/>
        <v>97.5</v>
      </c>
      <c r="T122" s="86">
        <f t="shared" si="145"/>
        <v>100</v>
      </c>
      <c r="U122" s="86">
        <f t="shared" si="145"/>
        <v>100</v>
      </c>
      <c r="V122" s="86">
        <f t="shared" si="145"/>
        <v>90</v>
      </c>
      <c r="W122" s="86">
        <f t="shared" si="145"/>
        <v>92.5</v>
      </c>
      <c r="X122" s="86">
        <f t="shared" si="145"/>
        <v>100</v>
      </c>
      <c r="Y122" s="86">
        <f t="shared" si="145"/>
        <v>100</v>
      </c>
      <c r="Z122" s="86">
        <f t="shared" si="145"/>
        <v>90</v>
      </c>
      <c r="AA122" s="86">
        <f t="shared" si="145"/>
        <v>100</v>
      </c>
      <c r="AB122" s="86">
        <f t="shared" si="145"/>
        <v>90</v>
      </c>
      <c r="AC122" s="86">
        <f t="shared" si="145"/>
        <v>82.5</v>
      </c>
      <c r="AD122" s="86">
        <f t="shared" si="145"/>
        <v>87.5</v>
      </c>
      <c r="AE122" s="86">
        <f t="shared" si="145"/>
        <v>78.75</v>
      </c>
      <c r="AF122" s="86">
        <f t="shared" si="145"/>
        <v>78.75</v>
      </c>
      <c r="AG122" s="4"/>
      <c r="AH122" s="86">
        <f t="shared" ref="AH122:AJ122" si="146">_xlfn.QUARTILE.INC(AH97:AH115,3)</f>
        <v>64.375</v>
      </c>
      <c r="AI122" s="86">
        <f t="shared" si="146"/>
        <v>89.166666666666671</v>
      </c>
      <c r="AJ122" s="86">
        <f t="shared" si="146"/>
        <v>100</v>
      </c>
      <c r="AK122" s="4"/>
      <c r="AL122" s="10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4"/>
      <c r="BR122" s="61"/>
      <c r="BT122" s="83"/>
      <c r="BU122" s="154"/>
      <c r="BV122" s="4"/>
      <c r="CA122" s="4"/>
    </row>
    <row r="123" spans="1:79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AG123" s="4"/>
      <c r="AH123" s="5"/>
      <c r="AI123" s="5"/>
      <c r="AJ123" s="68"/>
      <c r="AK123" s="4"/>
      <c r="AL123" s="10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4"/>
      <c r="BQ123" s="3" t="str">
        <f>CONCATENATE(BQ95," KO")</f>
        <v>32kHz KO</v>
      </c>
      <c r="BR123" s="82">
        <f>COUNTIF(BS97:BS115,"&gt;0")</f>
        <v>10</v>
      </c>
      <c r="BS123" s="82">
        <f>COUNT(BS97:BS115)-BR123</f>
        <v>8</v>
      </c>
      <c r="BT123" s="83" t="str">
        <f>CONCATENATE(BS96," dB Gains")</f>
        <v>&lt;-15 dB Gains</v>
      </c>
      <c r="BU123" s="153"/>
      <c r="BV123" s="4"/>
      <c r="CA123" s="4"/>
    </row>
    <row r="124" spans="1:79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AG124" s="4"/>
      <c r="AH124" s="5"/>
      <c r="AI124" s="5"/>
      <c r="AK124" s="4"/>
      <c r="BP124" s="4"/>
      <c r="BS124" s="10"/>
      <c r="BT124" s="10"/>
      <c r="BU124" s="154"/>
      <c r="BV124" s="4"/>
      <c r="CA124" s="4"/>
    </row>
    <row r="125" spans="1:79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155"/>
      <c r="BV125" s="155"/>
      <c r="BW125" s="155"/>
      <c r="BX125" s="155"/>
      <c r="BY125" s="155"/>
      <c r="BZ125" s="155"/>
      <c r="CA125" s="4"/>
    </row>
    <row r="126" spans="1:79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15"/>
      <c r="AH126" s="8"/>
      <c r="AI126" s="8"/>
      <c r="AJ126" s="8"/>
      <c r="AK126" s="15"/>
      <c r="AL126" s="8"/>
      <c r="AM126" s="8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15"/>
      <c r="BR126" s="5"/>
      <c r="BV126" s="5"/>
      <c r="CA126" s="5"/>
    </row>
    <row r="127" spans="1:79">
      <c r="A127" s="23"/>
      <c r="B127" s="23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15"/>
      <c r="AH127" s="8"/>
      <c r="AI127" s="8"/>
      <c r="AJ127" s="8"/>
      <c r="AK127" s="15"/>
      <c r="AL127" s="23"/>
      <c r="AM127" s="23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15"/>
      <c r="BR127" s="5"/>
      <c r="BV127" s="5"/>
      <c r="CA127" s="5"/>
    </row>
    <row r="128" spans="1:79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15"/>
      <c r="AH128" s="8"/>
      <c r="AI128" s="8"/>
      <c r="AJ128" s="8"/>
      <c r="AK128" s="15"/>
      <c r="AL128" s="15"/>
      <c r="AM128" s="8"/>
      <c r="AN128" s="8"/>
      <c r="AO128" s="8"/>
      <c r="AP128" s="8"/>
      <c r="AQ128" s="8"/>
      <c r="AR128" s="8"/>
      <c r="AS128" s="8"/>
      <c r="AT128" s="8"/>
      <c r="AU128" s="8"/>
      <c r="AV128" s="15"/>
      <c r="AW128" s="15"/>
      <c r="AX128" s="15"/>
      <c r="AY128" s="15"/>
      <c r="AZ128" s="1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15"/>
      <c r="BR128" s="5"/>
      <c r="BV128" s="5"/>
      <c r="CA128" s="5"/>
    </row>
    <row r="129" spans="1:7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15"/>
      <c r="AH129" s="8"/>
      <c r="AI129" s="8"/>
      <c r="AJ129" s="8"/>
      <c r="AK129" s="15"/>
      <c r="AL129" s="15"/>
      <c r="AM129" s="8"/>
      <c r="AN129" s="8"/>
      <c r="AO129" s="8"/>
      <c r="AP129" s="8"/>
      <c r="AQ129" s="8"/>
      <c r="AR129" s="8"/>
      <c r="AS129" s="8"/>
      <c r="AT129" s="8"/>
      <c r="AU129" s="8"/>
      <c r="AV129" s="15"/>
      <c r="AW129" s="15"/>
      <c r="AX129" s="15"/>
      <c r="AY129" s="15"/>
      <c r="AZ129" s="1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15"/>
      <c r="BR129" s="5"/>
      <c r="BV129" s="5"/>
      <c r="CA129" s="5"/>
    </row>
    <row r="130" spans="1:79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15"/>
      <c r="AH130" s="8"/>
      <c r="AI130" s="8"/>
      <c r="AJ130" s="8"/>
      <c r="AK130" s="15"/>
      <c r="AL130" s="15"/>
      <c r="AM130" s="8"/>
      <c r="AN130" s="8"/>
      <c r="AO130" s="8"/>
      <c r="AP130" s="8"/>
      <c r="AQ130" s="8"/>
      <c r="AR130" s="8"/>
      <c r="AS130" s="8"/>
      <c r="AT130" s="8"/>
      <c r="AU130" s="8"/>
      <c r="AV130" s="15"/>
      <c r="AW130" s="15"/>
      <c r="AX130" s="15"/>
      <c r="AY130" s="15"/>
      <c r="AZ130" s="1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15"/>
      <c r="BR130" s="5"/>
      <c r="BV130" s="5"/>
      <c r="CA130" s="5"/>
    </row>
    <row r="131" spans="1:79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15"/>
      <c r="AH131" s="94"/>
      <c r="AI131" s="15"/>
      <c r="AJ131" s="8"/>
      <c r="AK131" s="15"/>
      <c r="AL131" s="15"/>
      <c r="AM131" s="8"/>
      <c r="AN131" s="8"/>
      <c r="AO131" s="8"/>
      <c r="AP131" s="8"/>
      <c r="AQ131" s="8"/>
      <c r="AR131" s="8"/>
      <c r="AS131" s="8"/>
      <c r="AT131" s="8"/>
      <c r="AU131" s="8"/>
      <c r="AV131" s="15"/>
      <c r="AW131" s="15"/>
      <c r="AX131" s="15"/>
      <c r="AY131" s="15"/>
      <c r="AZ131" s="1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15"/>
      <c r="BR131" s="5"/>
      <c r="BV131" s="5"/>
      <c r="CA131" s="5"/>
    </row>
    <row r="132" spans="1:79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15"/>
      <c r="AH132" s="94"/>
      <c r="AI132" s="15"/>
      <c r="AJ132" s="8"/>
      <c r="AK132" s="15"/>
      <c r="AL132" s="15"/>
      <c r="AM132" s="8"/>
      <c r="AN132" s="8"/>
      <c r="AO132" s="8"/>
      <c r="AP132" s="8"/>
      <c r="AQ132" s="8"/>
      <c r="AR132" s="8"/>
      <c r="AS132" s="8"/>
      <c r="AT132" s="8"/>
      <c r="AU132" s="8"/>
      <c r="AV132" s="15"/>
      <c r="AW132" s="15"/>
      <c r="AX132" s="15"/>
      <c r="AY132" s="15"/>
      <c r="AZ132" s="1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15"/>
      <c r="BR132" s="5"/>
      <c r="BV132" s="5"/>
      <c r="CA132" s="5"/>
    </row>
    <row r="133" spans="1:79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15"/>
      <c r="AH133" s="94"/>
      <c r="AI133" s="15"/>
      <c r="AJ133" s="8"/>
      <c r="AK133" s="15"/>
      <c r="AL133" s="15"/>
      <c r="AM133" s="8"/>
      <c r="AN133" s="8"/>
      <c r="AO133" s="8"/>
      <c r="AP133" s="8"/>
      <c r="AQ133" s="8"/>
      <c r="AR133" s="8"/>
      <c r="AS133" s="8"/>
      <c r="AT133" s="8"/>
      <c r="AU133" s="8"/>
      <c r="AV133" s="15"/>
      <c r="AW133" s="15"/>
      <c r="AX133" s="15"/>
      <c r="AY133" s="15"/>
      <c r="AZ133" s="1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15"/>
      <c r="BR133" s="5"/>
      <c r="BV133" s="5"/>
      <c r="CA133" s="5"/>
    </row>
    <row r="134" spans="1:79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15"/>
      <c r="AH134" s="94"/>
      <c r="AI134" s="15"/>
      <c r="AJ134" s="8"/>
      <c r="AK134" s="15"/>
      <c r="AL134" s="15"/>
      <c r="AM134" s="8"/>
      <c r="AN134" s="8"/>
      <c r="AO134" s="8"/>
      <c r="AP134" s="8"/>
      <c r="AQ134" s="8"/>
      <c r="AR134" s="8"/>
      <c r="AS134" s="8"/>
      <c r="AT134" s="8"/>
      <c r="AU134" s="8"/>
      <c r="AV134" s="15"/>
      <c r="AW134" s="15"/>
      <c r="AX134" s="15"/>
      <c r="AY134" s="15"/>
      <c r="AZ134" s="1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15"/>
      <c r="BR134" s="5"/>
      <c r="BV134" s="5"/>
      <c r="CA134" s="5"/>
    </row>
    <row r="135" spans="1:79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15"/>
      <c r="AH135" s="94"/>
      <c r="AI135" s="15"/>
      <c r="AJ135" s="8"/>
      <c r="AK135" s="15"/>
      <c r="AL135" s="15"/>
      <c r="AM135" s="8"/>
      <c r="AN135" s="8"/>
      <c r="AO135" s="8"/>
      <c r="AP135" s="8"/>
      <c r="AQ135" s="8"/>
      <c r="AR135" s="8"/>
      <c r="AS135" s="8"/>
      <c r="AT135" s="8"/>
      <c r="AU135" s="8"/>
      <c r="AV135" s="15"/>
      <c r="AW135" s="15"/>
      <c r="AX135" s="15"/>
      <c r="AY135" s="15"/>
      <c r="AZ135" s="1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R135" s="5"/>
      <c r="BV135" s="5"/>
      <c r="CA135" s="5"/>
    </row>
    <row r="136" spans="1:79">
      <c r="A136" s="8"/>
      <c r="B136" s="11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94"/>
      <c r="AI136" s="15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</row>
    <row r="137" spans="1:79">
      <c r="A137" s="8"/>
      <c r="B137" s="11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94"/>
      <c r="AI137" s="15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</row>
    <row r="138" spans="1:79">
      <c r="A138" s="8"/>
      <c r="B138" s="11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94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1:79">
      <c r="A139" s="8"/>
      <c r="B139" s="11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94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</row>
    <row r="140" spans="1:79">
      <c r="A140" s="8"/>
      <c r="B140" s="11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94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</row>
    <row r="141" spans="1:79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94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</row>
    <row r="142" spans="1:79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</row>
    <row r="143" spans="1:79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</row>
    <row r="144" spans="1:79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</row>
    <row r="145" spans="1:5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</row>
    <row r="146" spans="1:5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</row>
    <row r="147" spans="1:5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</row>
    <row r="148" spans="1:5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1:5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23"/>
      <c r="AM149" s="23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</row>
    <row r="150" spans="1:5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</row>
    <row r="151" spans="1:5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</row>
    <row r="152" spans="1: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</row>
    <row r="153" spans="1:5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</row>
    <row r="154" spans="1:5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</row>
    <row r="155" spans="1:5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</row>
    <row r="156" spans="1:5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</row>
    <row r="157" spans="1:5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</row>
    <row r="158" spans="1:5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</row>
    <row r="159" spans="1:5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</row>
    <row r="160" spans="1:5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</row>
    <row r="161" spans="1:5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</row>
    <row r="162" spans="1:5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</row>
    <row r="163" spans="1:5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</row>
    <row r="164" spans="1:5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</row>
    <row r="165" spans="1:5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</row>
    <row r="166" spans="1:5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</row>
    <row r="167" spans="1:5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</row>
    <row r="168" spans="1:5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</row>
    <row r="169" spans="1:5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</row>
    <row r="170" spans="1:5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23"/>
      <c r="AM170" s="23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</row>
    <row r="171" spans="1:5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</row>
    <row r="172" spans="1:5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</row>
    <row r="173" spans="1:5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</row>
    <row r="174" spans="1:5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</row>
    <row r="175" spans="1:5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</row>
    <row r="176" spans="1:5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</row>
    <row r="177" spans="1:5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</row>
    <row r="178" spans="1:5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</row>
    <row r="179" spans="1:5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</row>
    <row r="180" spans="1:5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</row>
    <row r="181" spans="1:5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</row>
    <row r="182" spans="1:5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</row>
    <row r="183" spans="1:5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</row>
    <row r="184" spans="1:5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</row>
    <row r="185" spans="1:5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</row>
    <row r="186" spans="1:5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</row>
    <row r="187" spans="1:5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</row>
    <row r="188" spans="1:5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</row>
    <row r="189" spans="1:5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</row>
    <row r="190" spans="1:5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</row>
    <row r="191" spans="1:5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</row>
    <row r="192" spans="1:5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</row>
    <row r="193" spans="1:5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</row>
    <row r="194" spans="1:5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</row>
    <row r="195" spans="1:5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</row>
    <row r="196" spans="1:5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</row>
    <row r="197" spans="1:5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</row>
    <row r="198" spans="1:5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</row>
    <row r="199" spans="1:5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</row>
    <row r="200" spans="1:5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</row>
    <row r="201" spans="1:5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</row>
    <row r="202" spans="1:5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</row>
    <row r="203" spans="1:5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</row>
    <row r="204" spans="1:5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</row>
    <row r="205" spans="1:5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</row>
    <row r="206" spans="1:5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</row>
    <row r="207" spans="1:5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</row>
    <row r="208" spans="1:5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</row>
    <row r="209" spans="1:5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</row>
    <row r="210" spans="1:5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</row>
    <row r="211" spans="1:5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</row>
    <row r="212" spans="1:5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</row>
    <row r="213" spans="1:5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</row>
    <row r="214" spans="1:5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</row>
    <row r="215" spans="1:5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</row>
    <row r="216" spans="1:5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</row>
    <row r="217" spans="1:5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</row>
    <row r="218" spans="1:5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</row>
    <row r="219" spans="1:5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</row>
    <row r="220" spans="1:5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</row>
    <row r="221" spans="1:5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</row>
    <row r="222" spans="1:5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</row>
    <row r="223" spans="1:5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</row>
    <row r="224" spans="1:5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</row>
    <row r="225" spans="1:5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</row>
    <row r="226" spans="1:5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</row>
    <row r="227" spans="1:5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</row>
    <row r="228" spans="1:5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</row>
    <row r="229" spans="1:5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</row>
    <row r="230" spans="1:5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</row>
    <row r="231" spans="1:5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</row>
    <row r="232" spans="1:5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</row>
    <row r="233" spans="1:5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</row>
    <row r="234" spans="1:5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</row>
    <row r="235" spans="1:5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</row>
    <row r="236" spans="1:5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</row>
    <row r="237" spans="1:5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</row>
    <row r="238" spans="1:5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</row>
    <row r="239" spans="1:5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</row>
    <row r="240" spans="1:5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</row>
    <row r="241" spans="1:5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</row>
    <row r="242" spans="1:5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</row>
    <row r="243" spans="1:5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</row>
    <row r="244" spans="1:5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</row>
    <row r="245" spans="1:5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</row>
    <row r="246" spans="1:5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</row>
    <row r="247" spans="1:5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</row>
    <row r="248" spans="1:5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</row>
    <row r="249" spans="1:5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</row>
    <row r="250" spans="1:5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</row>
    <row r="251" spans="1:5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</row>
    <row r="252" spans="1: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</row>
    <row r="253" spans="1:5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</row>
    <row r="254" spans="1:5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</row>
    <row r="255" spans="1:5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</row>
    <row r="256" spans="1:5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</row>
    <row r="257" spans="1:5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</row>
    <row r="258" spans="1:5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</row>
    <row r="259" spans="1:5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</row>
    <row r="260" spans="1:5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</row>
    <row r="261" spans="1:5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</row>
    <row r="262" spans="1:5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</row>
    <row r="263" spans="1:5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</row>
    <row r="264" spans="1:5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</row>
    <row r="265" spans="1:5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</row>
  </sheetData>
  <phoneticPr fontId="7" type="noConversion"/>
  <conditionalFormatting sqref="AM4:BO20 AM22:BO22 AM53:BO53 AM84:BO84 AM115:BO115">
    <cfRule type="cellIs" dxfId="31" priority="104" operator="greaterThan">
      <formula>$AP$2</formula>
    </cfRule>
    <cfRule type="cellIs" dxfId="30" priority="105" operator="lessThan">
      <formula>$AR$2</formula>
    </cfRule>
  </conditionalFormatting>
  <conditionalFormatting sqref="AM35:BO51">
    <cfRule type="cellIs" dxfId="29" priority="102" operator="greaterThan">
      <formula>$AP$2</formula>
    </cfRule>
    <cfRule type="cellIs" dxfId="28" priority="103" operator="lessThan">
      <formula>$AR$2</formula>
    </cfRule>
  </conditionalFormatting>
  <conditionalFormatting sqref="AM66:BO82">
    <cfRule type="cellIs" dxfId="27" priority="100" operator="greaterThan">
      <formula>$AP$2</formula>
    </cfRule>
    <cfRule type="cellIs" dxfId="26" priority="101" operator="lessThan">
      <formula>$AR$2</formula>
    </cfRule>
  </conditionalFormatting>
  <conditionalFormatting sqref="AM97:BO113">
    <cfRule type="cellIs" dxfId="25" priority="98" operator="greaterThan">
      <formula>$AP$2</formula>
    </cfRule>
    <cfRule type="cellIs" dxfId="24" priority="99" operator="lessThan">
      <formula>$AR$2</formula>
    </cfRule>
  </conditionalFormatting>
  <conditionalFormatting sqref="BS4:BS21"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{BBDC9E6F-0C83-4DDB-81F2-53DEA03CCB72}</x14:id>
        </ext>
      </extLst>
    </cfRule>
  </conditionalFormatting>
  <conditionalFormatting sqref="BR4:BR21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{F9336813-4BC6-415A-A859-781856667AD6}</x14:id>
        </ext>
      </extLst>
    </cfRule>
  </conditionalFormatting>
  <conditionalFormatting sqref="BS35:BS52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{6F83C96F-DA49-41E3-9BDA-AC69810170B4}</x14:id>
        </ext>
      </extLst>
    </cfRule>
  </conditionalFormatting>
  <conditionalFormatting sqref="BR35:BR52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{57A60720-71F6-484E-9E71-5F204D236898}</x14:id>
        </ext>
      </extLst>
    </cfRule>
  </conditionalFormatting>
  <conditionalFormatting sqref="BS66:BS83"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{F22E7052-64CF-450D-B746-86A5C486930D}</x14:id>
        </ext>
      </extLst>
    </cfRule>
  </conditionalFormatting>
  <conditionalFormatting sqref="BR66:BR83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{EA4C3A28-5594-4A1A-8A61-E7FFAB1C67E8}</x14:id>
        </ext>
      </extLst>
    </cfRule>
  </conditionalFormatting>
  <conditionalFormatting sqref="BS97:BS114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{774D31A8-0419-46F5-996E-1DBB87ABFF14}</x14:id>
        </ext>
      </extLst>
    </cfRule>
  </conditionalFormatting>
  <conditionalFormatting sqref="BR97:BR114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{AD820BE8-24DF-42B7-8D7E-92B7AE3676FF}</x14:id>
        </ext>
      </extLst>
    </cfRule>
  </conditionalFormatting>
  <conditionalFormatting sqref="AM21:BO21">
    <cfRule type="cellIs" dxfId="23" priority="23" operator="greaterThan">
      <formula>$AP$2</formula>
    </cfRule>
    <cfRule type="cellIs" dxfId="22" priority="24" operator="lessThan">
      <formula>$AR$2</formula>
    </cfRule>
  </conditionalFormatting>
  <conditionalFormatting sqref="AM52:BO52">
    <cfRule type="cellIs" dxfId="21" priority="19" operator="greaterThan">
      <formula>$AP$2</formula>
    </cfRule>
    <cfRule type="cellIs" dxfId="20" priority="20" operator="lessThan">
      <formula>$AR$2</formula>
    </cfRule>
  </conditionalFormatting>
  <conditionalFormatting sqref="AM83:BO83">
    <cfRule type="cellIs" dxfId="19" priority="15" operator="greaterThan">
      <formula>$AP$2</formula>
    </cfRule>
    <cfRule type="cellIs" dxfId="18" priority="16" operator="lessThan">
      <formula>$AR$2</formula>
    </cfRule>
  </conditionalFormatting>
  <conditionalFormatting sqref="AM114:BO114">
    <cfRule type="cellIs" dxfId="17" priority="11" operator="greaterThan">
      <formula>$AP$2</formula>
    </cfRule>
    <cfRule type="cellIs" dxfId="16" priority="12" operator="lessThan">
      <formula>$AR$2</formula>
    </cfRule>
  </conditionalFormatting>
  <conditionalFormatting sqref="BT4:BT21">
    <cfRule type="dataBar" priority="114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{73518C48-DC51-434F-8B0F-BD2BA459F351}</x14:id>
        </ext>
      </extLst>
    </cfRule>
  </conditionalFormatting>
  <conditionalFormatting sqref="BT35:BT52">
    <cfRule type="dataBar" priority="115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{153CFAC9-E610-4A06-AE64-75127DECD4DE}</x14:id>
        </ext>
      </extLst>
    </cfRule>
  </conditionalFormatting>
  <conditionalFormatting sqref="BT66:BT83">
    <cfRule type="dataBar" priority="116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{AAA5885B-9BFF-4006-BD2C-3692F05392CC}</x14:id>
        </ext>
      </extLst>
    </cfRule>
  </conditionalFormatting>
  <conditionalFormatting sqref="BT97:BT114">
    <cfRule type="dataBar" priority="117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{C62D8D7B-8756-491F-8667-DD6FB0F583A9}</x14:id>
        </ext>
      </extLst>
    </cfRule>
  </conditionalFormatting>
  <printOptions gridLines="1"/>
  <pageMargins left="0.25" right="0.25" top="0.75" bottom="0.75" header="0.3" footer="0.3"/>
  <pageSetup paperSize="9" scale="88" fitToHeight="2" orientation="portrait" r:id="rId1"/>
  <headerFooter>
    <oddHeader>&amp;L&amp;10&amp;Z&amp;F
&amp;A&amp;R&amp;10&amp;D
&amp;P</oddHeader>
  </headerFooter>
  <rowBreaks count="1" manualBreakCount="1">
    <brk id="63" min="67" max="7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DC9E6F-0C83-4DDB-81F2-53DEA03CCB7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BS4:BS21</xm:sqref>
        </x14:conditionalFormatting>
        <x14:conditionalFormatting xmlns:xm="http://schemas.microsoft.com/office/excel/2006/main">
          <x14:cfRule type="dataBar" id="{F9336813-4BC6-415A-A859-781856667AD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BR4:BR21</xm:sqref>
        </x14:conditionalFormatting>
        <x14:conditionalFormatting xmlns:xm="http://schemas.microsoft.com/office/excel/2006/main">
          <x14:cfRule type="dataBar" id="{6F83C96F-DA49-41E3-9BDA-AC69810170B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BS35:BS52</xm:sqref>
        </x14:conditionalFormatting>
        <x14:conditionalFormatting xmlns:xm="http://schemas.microsoft.com/office/excel/2006/main">
          <x14:cfRule type="dataBar" id="{57A60720-71F6-484E-9E71-5F204D23689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BR35:BR52</xm:sqref>
        </x14:conditionalFormatting>
        <x14:conditionalFormatting xmlns:xm="http://schemas.microsoft.com/office/excel/2006/main">
          <x14:cfRule type="dataBar" id="{F22E7052-64CF-450D-B746-86A5C486930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BS66:BS83</xm:sqref>
        </x14:conditionalFormatting>
        <x14:conditionalFormatting xmlns:xm="http://schemas.microsoft.com/office/excel/2006/main">
          <x14:cfRule type="dataBar" id="{EA4C3A28-5594-4A1A-8A61-E7FFAB1C67E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BR66:BR83</xm:sqref>
        </x14:conditionalFormatting>
        <x14:conditionalFormatting xmlns:xm="http://schemas.microsoft.com/office/excel/2006/main">
          <x14:cfRule type="dataBar" id="{774D31A8-0419-46F5-996E-1DBB87ABFF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BS97:BS114</xm:sqref>
        </x14:conditionalFormatting>
        <x14:conditionalFormatting xmlns:xm="http://schemas.microsoft.com/office/excel/2006/main">
          <x14:cfRule type="dataBar" id="{AD820BE8-24DF-42B7-8D7E-92B7AE3676F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BR97:BR114</xm:sqref>
        </x14:conditionalFormatting>
        <x14:conditionalFormatting xmlns:xm="http://schemas.microsoft.com/office/excel/2006/main">
          <x14:cfRule type="dataBar" id="{73518C48-DC51-434F-8B0F-BD2BA459F351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BT4:BT21</xm:sqref>
        </x14:conditionalFormatting>
        <x14:conditionalFormatting xmlns:xm="http://schemas.microsoft.com/office/excel/2006/main">
          <x14:cfRule type="dataBar" id="{153CFAC9-E610-4A06-AE64-75127DECD4DE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BT35:BT52</xm:sqref>
        </x14:conditionalFormatting>
        <x14:conditionalFormatting xmlns:xm="http://schemas.microsoft.com/office/excel/2006/main">
          <x14:cfRule type="dataBar" id="{AAA5885B-9BFF-4006-BD2C-3692F05392CC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BT66:BT83</xm:sqref>
        </x14:conditionalFormatting>
        <x14:conditionalFormatting xmlns:xm="http://schemas.microsoft.com/office/excel/2006/main">
          <x14:cfRule type="dataBar" id="{C62D8D7B-8756-491F-8667-DD6FB0F583A9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BT97:BT114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238"/>
  <sheetViews>
    <sheetView topLeftCell="A67" zoomScale="55" zoomScaleNormal="55" workbookViewId="0">
      <selection activeCell="R194" sqref="R194"/>
    </sheetView>
  </sheetViews>
  <sheetFormatPr defaultRowHeight="15.6"/>
  <cols>
    <col min="1" max="1" width="20.09765625" bestFit="1" customWidth="1"/>
    <col min="2" max="2" width="9.3984375" style="10" bestFit="1" customWidth="1"/>
    <col min="3" max="5" width="5.69921875" customWidth="1"/>
    <col min="6" max="6" width="13.8984375" customWidth="1"/>
    <col min="7" max="7" width="2.19921875" customWidth="1"/>
    <col min="8" max="9" width="11.296875" customWidth="1"/>
    <col min="10" max="10" width="2.19921875" customWidth="1"/>
  </cols>
  <sheetData>
    <row r="1" spans="1:10" ht="25.8">
      <c r="A1" s="71" t="s">
        <v>282</v>
      </c>
      <c r="G1" s="4"/>
      <c r="H1" s="72" t="s">
        <v>66</v>
      </c>
      <c r="J1" s="4"/>
    </row>
    <row r="2" spans="1:10" ht="25.8">
      <c r="A2" s="97" t="s">
        <v>50</v>
      </c>
      <c r="B2" s="105" t="s">
        <v>228</v>
      </c>
      <c r="C2" s="25" t="str">
        <f>CONCATENATE("ABR thresholds for ",A2," sounds ")</f>
        <v xml:space="preserve">ABR thresholds for Click sounds </v>
      </c>
      <c r="D2" s="25"/>
      <c r="E2" s="25"/>
      <c r="F2" s="25"/>
      <c r="G2" s="4"/>
      <c r="H2" s="72" t="s">
        <v>279</v>
      </c>
      <c r="J2" s="4"/>
    </row>
    <row r="3" spans="1:10">
      <c r="A3" s="104" t="s">
        <v>56</v>
      </c>
      <c r="B3" s="103" t="s">
        <v>281</v>
      </c>
      <c r="C3" s="9">
        <v>3</v>
      </c>
      <c r="D3" s="9">
        <v>4</v>
      </c>
      <c r="E3" s="9">
        <v>5</v>
      </c>
      <c r="F3" s="9"/>
      <c r="G3" s="4"/>
      <c r="H3" s="63" t="s">
        <v>64</v>
      </c>
      <c r="I3" s="101" t="s">
        <v>278</v>
      </c>
      <c r="J3" s="4"/>
    </row>
    <row r="4" spans="1:10">
      <c r="A4" t="s">
        <v>229</v>
      </c>
      <c r="B4" s="10" t="s">
        <v>230</v>
      </c>
      <c r="C4">
        <v>100</v>
      </c>
      <c r="G4" s="4"/>
      <c r="H4" s="2">
        <f t="shared" ref="H4:H22" si="0">AVERAGE(C4:E4)</f>
        <v>100</v>
      </c>
      <c r="J4" s="4"/>
    </row>
    <row r="5" spans="1:10">
      <c r="A5" t="s">
        <v>232</v>
      </c>
      <c r="B5" s="10" t="s">
        <v>230</v>
      </c>
      <c r="C5">
        <v>100</v>
      </c>
      <c r="G5" s="4"/>
      <c r="H5" s="59">
        <f t="shared" si="0"/>
        <v>100</v>
      </c>
      <c r="J5" s="4"/>
    </row>
    <row r="6" spans="1:10">
      <c r="A6" t="s">
        <v>233</v>
      </c>
      <c r="B6" s="10" t="s">
        <v>230</v>
      </c>
      <c r="C6">
        <v>100</v>
      </c>
      <c r="G6" s="4"/>
      <c r="H6" s="59">
        <f t="shared" si="0"/>
        <v>100</v>
      </c>
      <c r="J6" s="4"/>
    </row>
    <row r="7" spans="1:10" s="8" customFormat="1">
      <c r="A7" s="8" t="s">
        <v>234</v>
      </c>
      <c r="B7" s="10" t="s">
        <v>230</v>
      </c>
      <c r="C7">
        <v>100</v>
      </c>
      <c r="D7"/>
      <c r="G7" s="4"/>
      <c r="H7" s="59">
        <f t="shared" si="0"/>
        <v>100</v>
      </c>
      <c r="J7" s="4"/>
    </row>
    <row r="8" spans="1:10">
      <c r="A8" t="s">
        <v>235</v>
      </c>
      <c r="B8" s="10" t="s">
        <v>230</v>
      </c>
      <c r="C8">
        <v>100</v>
      </c>
      <c r="D8" s="15"/>
      <c r="E8" s="15"/>
      <c r="F8" s="15"/>
      <c r="G8" s="4"/>
      <c r="H8" s="59">
        <f t="shared" si="0"/>
        <v>100</v>
      </c>
      <c r="J8" s="4"/>
    </row>
    <row r="9" spans="1:10">
      <c r="A9" t="s">
        <v>236</v>
      </c>
      <c r="B9" s="10" t="s">
        <v>230</v>
      </c>
      <c r="C9">
        <v>100</v>
      </c>
      <c r="D9" s="15"/>
      <c r="E9" s="15"/>
      <c r="F9" s="15"/>
      <c r="G9" s="4"/>
      <c r="H9" s="59">
        <f t="shared" si="0"/>
        <v>100</v>
      </c>
      <c r="J9" s="4"/>
    </row>
    <row r="10" spans="1:10">
      <c r="A10" t="s">
        <v>237</v>
      </c>
      <c r="B10" s="10" t="s">
        <v>230</v>
      </c>
      <c r="D10" s="15">
        <v>100</v>
      </c>
      <c r="E10" s="15"/>
      <c r="F10" s="15"/>
      <c r="G10" s="4"/>
      <c r="H10" s="59">
        <f t="shared" si="0"/>
        <v>100</v>
      </c>
      <c r="J10" s="4"/>
    </row>
    <row r="11" spans="1:10">
      <c r="A11" t="s">
        <v>238</v>
      </c>
      <c r="B11" s="10" t="s">
        <v>230</v>
      </c>
      <c r="C11">
        <v>100</v>
      </c>
      <c r="D11" s="15"/>
      <c r="E11" s="15"/>
      <c r="F11" s="15"/>
      <c r="G11" s="4"/>
      <c r="H11" s="59">
        <f t="shared" si="0"/>
        <v>100</v>
      </c>
      <c r="J11" s="4"/>
    </row>
    <row r="12" spans="1:10">
      <c r="A12" t="s">
        <v>239</v>
      </c>
      <c r="B12" s="10" t="s">
        <v>230</v>
      </c>
      <c r="C12">
        <v>100</v>
      </c>
      <c r="D12" s="15"/>
      <c r="E12" s="15"/>
      <c r="F12" s="15"/>
      <c r="G12" s="4"/>
      <c r="H12" s="59">
        <f t="shared" si="0"/>
        <v>100</v>
      </c>
      <c r="J12" s="4"/>
    </row>
    <row r="13" spans="1:10">
      <c r="A13" t="s">
        <v>240</v>
      </c>
      <c r="B13" s="10" t="s">
        <v>230</v>
      </c>
      <c r="C13">
        <v>100</v>
      </c>
      <c r="D13" s="15"/>
      <c r="E13" s="15"/>
      <c r="F13" s="15"/>
      <c r="G13" s="4"/>
      <c r="H13" s="59">
        <f t="shared" si="0"/>
        <v>100</v>
      </c>
      <c r="J13" s="4"/>
    </row>
    <row r="14" spans="1:10">
      <c r="A14" t="s">
        <v>241</v>
      </c>
      <c r="B14" s="10" t="s">
        <v>230</v>
      </c>
      <c r="D14" s="15">
        <v>100</v>
      </c>
      <c r="E14" s="15"/>
      <c r="F14" s="15"/>
      <c r="G14" s="4"/>
      <c r="H14" s="59">
        <f t="shared" si="0"/>
        <v>100</v>
      </c>
      <c r="J14" s="4"/>
    </row>
    <row r="15" spans="1:10">
      <c r="A15" t="s">
        <v>242</v>
      </c>
      <c r="B15" s="10" t="s">
        <v>230</v>
      </c>
      <c r="D15" s="15">
        <v>100</v>
      </c>
      <c r="E15" s="15"/>
      <c r="F15" s="15"/>
      <c r="G15" s="4"/>
      <c r="H15" s="59">
        <f t="shared" si="0"/>
        <v>100</v>
      </c>
      <c r="J15" s="4"/>
    </row>
    <row r="16" spans="1:10">
      <c r="A16" t="s">
        <v>243</v>
      </c>
      <c r="B16" s="10" t="s">
        <v>244</v>
      </c>
      <c r="D16">
        <v>100</v>
      </c>
      <c r="G16" s="4"/>
      <c r="H16" s="59">
        <f t="shared" si="0"/>
        <v>100</v>
      </c>
      <c r="J16" s="4"/>
    </row>
    <row r="17" spans="1:10">
      <c r="A17" t="s">
        <v>245</v>
      </c>
      <c r="B17" s="10" t="s">
        <v>244</v>
      </c>
      <c r="D17">
        <v>100</v>
      </c>
      <c r="G17" s="4"/>
      <c r="H17" s="59">
        <f t="shared" si="0"/>
        <v>100</v>
      </c>
      <c r="J17" s="4"/>
    </row>
    <row r="18" spans="1:10">
      <c r="A18" t="s">
        <v>246</v>
      </c>
      <c r="B18" s="10" t="s">
        <v>244</v>
      </c>
      <c r="D18">
        <v>100</v>
      </c>
      <c r="G18" s="4"/>
      <c r="H18" s="59">
        <f t="shared" si="0"/>
        <v>100</v>
      </c>
      <c r="J18" s="4"/>
    </row>
    <row r="19" spans="1:10">
      <c r="A19" t="s">
        <v>247</v>
      </c>
      <c r="B19" s="10" t="s">
        <v>244</v>
      </c>
      <c r="D19">
        <v>100</v>
      </c>
      <c r="E19" s="5"/>
      <c r="F19" s="5"/>
      <c r="G19" s="4"/>
      <c r="H19" s="59">
        <f t="shared" si="0"/>
        <v>100</v>
      </c>
      <c r="J19" s="4"/>
    </row>
    <row r="20" spans="1:10">
      <c r="A20" t="s">
        <v>248</v>
      </c>
      <c r="B20" s="10" t="s">
        <v>244</v>
      </c>
      <c r="D20">
        <v>100</v>
      </c>
      <c r="E20" s="5"/>
      <c r="F20" s="15"/>
      <c r="G20" s="4"/>
      <c r="H20" s="59">
        <f t="shared" si="0"/>
        <v>100</v>
      </c>
      <c r="J20" s="4"/>
    </row>
    <row r="21" spans="1:10">
      <c r="A21" t="s">
        <v>249</v>
      </c>
      <c r="B21" s="10" t="s">
        <v>244</v>
      </c>
      <c r="D21">
        <v>100</v>
      </c>
      <c r="E21" s="5"/>
      <c r="F21" s="5"/>
      <c r="G21" s="4"/>
      <c r="H21" s="59">
        <f t="shared" si="0"/>
        <v>100</v>
      </c>
      <c r="J21" s="4"/>
    </row>
    <row r="22" spans="1:10">
      <c r="A22" t="s">
        <v>250</v>
      </c>
      <c r="B22" s="10" t="s">
        <v>244</v>
      </c>
      <c r="C22">
        <v>100</v>
      </c>
      <c r="G22" s="4"/>
      <c r="H22" s="59">
        <f t="shared" si="0"/>
        <v>100</v>
      </c>
      <c r="J22" s="4"/>
    </row>
    <row r="23" spans="1:10">
      <c r="A23" t="s">
        <v>251</v>
      </c>
      <c r="B23" s="10" t="s">
        <v>244</v>
      </c>
      <c r="C23">
        <v>100</v>
      </c>
      <c r="G23" s="4"/>
      <c r="H23" s="59">
        <f t="shared" ref="H23:H47" si="1">AVERAGE(C23:E23)</f>
        <v>100</v>
      </c>
      <c r="J23" s="4"/>
    </row>
    <row r="24" spans="1:10">
      <c r="A24" t="s">
        <v>252</v>
      </c>
      <c r="B24" s="10" t="s">
        <v>244</v>
      </c>
      <c r="C24">
        <v>100</v>
      </c>
      <c r="G24" s="4"/>
      <c r="H24" s="59">
        <f t="shared" si="1"/>
        <v>100</v>
      </c>
      <c r="J24" s="4"/>
    </row>
    <row r="25" spans="1:10">
      <c r="A25" t="s">
        <v>253</v>
      </c>
      <c r="B25" s="10" t="s">
        <v>244</v>
      </c>
      <c r="C25">
        <v>100</v>
      </c>
      <c r="G25" s="4"/>
      <c r="H25" s="59">
        <f t="shared" si="1"/>
        <v>100</v>
      </c>
      <c r="J25" s="4"/>
    </row>
    <row r="26" spans="1:10">
      <c r="A26" t="s">
        <v>254</v>
      </c>
      <c r="B26" s="10" t="s">
        <v>244</v>
      </c>
      <c r="C26">
        <v>100</v>
      </c>
      <c r="G26" s="4"/>
      <c r="H26" s="59">
        <f t="shared" si="1"/>
        <v>100</v>
      </c>
      <c r="J26" s="4"/>
    </row>
    <row r="27" spans="1:10">
      <c r="A27" t="s">
        <v>255</v>
      </c>
      <c r="B27" s="10" t="s">
        <v>244</v>
      </c>
      <c r="E27">
        <v>100</v>
      </c>
      <c r="G27" s="4"/>
      <c r="H27" s="59">
        <f t="shared" si="1"/>
        <v>100</v>
      </c>
      <c r="J27" s="4"/>
    </row>
    <row r="28" spans="1:10">
      <c r="A28" t="s">
        <v>256</v>
      </c>
      <c r="B28" s="10" t="s">
        <v>244</v>
      </c>
      <c r="E28">
        <v>100</v>
      </c>
      <c r="G28" s="4"/>
      <c r="H28" s="59">
        <f t="shared" si="1"/>
        <v>100</v>
      </c>
      <c r="J28" s="4"/>
    </row>
    <row r="29" spans="1:10">
      <c r="A29" t="s">
        <v>257</v>
      </c>
      <c r="B29" s="10" t="s">
        <v>244</v>
      </c>
      <c r="E29">
        <v>100</v>
      </c>
      <c r="G29" s="4"/>
      <c r="H29" s="59">
        <f t="shared" si="1"/>
        <v>100</v>
      </c>
      <c r="J29" s="4"/>
    </row>
    <row r="30" spans="1:10">
      <c r="A30" t="s">
        <v>258</v>
      </c>
      <c r="B30" s="10" t="s">
        <v>244</v>
      </c>
      <c r="E30">
        <v>100</v>
      </c>
      <c r="G30" s="4"/>
      <c r="H30" s="59">
        <f t="shared" si="1"/>
        <v>100</v>
      </c>
      <c r="J30" s="4"/>
    </row>
    <row r="31" spans="1:10">
      <c r="A31" s="8" t="s">
        <v>259</v>
      </c>
      <c r="B31" s="10" t="s">
        <v>244</v>
      </c>
      <c r="C31" s="8"/>
      <c r="D31" s="8">
        <v>100</v>
      </c>
      <c r="G31" s="4"/>
      <c r="H31" s="59">
        <f t="shared" si="1"/>
        <v>100</v>
      </c>
      <c r="J31" s="4"/>
    </row>
    <row r="32" spans="1:10">
      <c r="A32" s="15" t="s">
        <v>260</v>
      </c>
      <c r="B32" s="10" t="s">
        <v>244</v>
      </c>
      <c r="C32" s="8"/>
      <c r="D32">
        <v>100</v>
      </c>
      <c r="G32" s="4"/>
      <c r="H32" s="59">
        <f t="shared" si="1"/>
        <v>100</v>
      </c>
      <c r="J32" s="4"/>
    </row>
    <row r="33" spans="1:10">
      <c r="A33" s="15" t="s">
        <v>261</v>
      </c>
      <c r="B33" s="10" t="s">
        <v>230</v>
      </c>
      <c r="C33">
        <v>100</v>
      </c>
      <c r="D33" s="8"/>
      <c r="G33" s="4"/>
      <c r="H33" s="59">
        <f t="shared" si="1"/>
        <v>100</v>
      </c>
      <c r="J33" s="4"/>
    </row>
    <row r="34" spans="1:10">
      <c r="A34" s="15" t="s">
        <v>262</v>
      </c>
      <c r="B34" s="10" t="s">
        <v>230</v>
      </c>
      <c r="C34">
        <v>100</v>
      </c>
      <c r="D34" s="8"/>
      <c r="G34" s="4"/>
      <c r="H34" s="59">
        <f t="shared" si="1"/>
        <v>100</v>
      </c>
      <c r="J34" s="4"/>
    </row>
    <row r="35" spans="1:10">
      <c r="A35" s="15" t="s">
        <v>263</v>
      </c>
      <c r="B35" s="10" t="s">
        <v>230</v>
      </c>
      <c r="D35" s="8"/>
      <c r="E35">
        <v>100</v>
      </c>
      <c r="G35" s="4"/>
      <c r="H35" s="59">
        <f t="shared" si="1"/>
        <v>100</v>
      </c>
      <c r="J35" s="4"/>
    </row>
    <row r="36" spans="1:10">
      <c r="A36" s="15" t="s">
        <v>264</v>
      </c>
      <c r="B36" s="10" t="s">
        <v>230</v>
      </c>
      <c r="D36" s="8"/>
      <c r="E36">
        <v>100</v>
      </c>
      <c r="G36" s="4"/>
      <c r="H36" s="59">
        <f t="shared" si="1"/>
        <v>100</v>
      </c>
      <c r="J36" s="4"/>
    </row>
    <row r="37" spans="1:10">
      <c r="A37" s="15" t="s">
        <v>265</v>
      </c>
      <c r="B37" s="10" t="s">
        <v>230</v>
      </c>
      <c r="C37">
        <v>100</v>
      </c>
      <c r="D37" s="8"/>
      <c r="G37" s="4"/>
      <c r="H37" s="59">
        <f t="shared" si="1"/>
        <v>100</v>
      </c>
      <c r="J37" s="4"/>
    </row>
    <row r="38" spans="1:10">
      <c r="A38" s="15" t="s">
        <v>266</v>
      </c>
      <c r="B38" s="10" t="s">
        <v>230</v>
      </c>
      <c r="D38" s="8"/>
      <c r="E38">
        <v>100</v>
      </c>
      <c r="G38" s="4"/>
      <c r="H38" s="59">
        <f t="shared" si="1"/>
        <v>100</v>
      </c>
      <c r="J38" s="4"/>
    </row>
    <row r="39" spans="1:10">
      <c r="A39" s="15" t="s">
        <v>267</v>
      </c>
      <c r="B39" s="10" t="s">
        <v>230</v>
      </c>
      <c r="D39" s="8"/>
      <c r="E39">
        <v>100</v>
      </c>
      <c r="G39" s="4"/>
      <c r="H39" s="59">
        <f t="shared" si="1"/>
        <v>100</v>
      </c>
      <c r="J39" s="4"/>
    </row>
    <row r="40" spans="1:10">
      <c r="A40" s="15" t="s">
        <v>268</v>
      </c>
      <c r="B40" s="10" t="s">
        <v>230</v>
      </c>
      <c r="D40" s="8"/>
      <c r="E40">
        <v>100</v>
      </c>
      <c r="G40" s="4"/>
      <c r="H40" s="59">
        <f t="shared" si="1"/>
        <v>100</v>
      </c>
      <c r="J40" s="4"/>
    </row>
    <row r="41" spans="1:10">
      <c r="A41" s="15" t="s">
        <v>269</v>
      </c>
      <c r="B41" s="10" t="s">
        <v>230</v>
      </c>
      <c r="D41" s="8"/>
      <c r="E41">
        <v>100</v>
      </c>
      <c r="G41" s="4"/>
      <c r="H41" s="59">
        <f t="shared" si="1"/>
        <v>100</v>
      </c>
      <c r="J41" s="4"/>
    </row>
    <row r="42" spans="1:10">
      <c r="A42" s="15" t="s">
        <v>270</v>
      </c>
      <c r="B42" s="10" t="s">
        <v>230</v>
      </c>
      <c r="C42">
        <v>100</v>
      </c>
      <c r="D42" s="8"/>
      <c r="G42" s="4"/>
      <c r="H42" s="59">
        <f t="shared" si="1"/>
        <v>100</v>
      </c>
      <c r="J42" s="4"/>
    </row>
    <row r="43" spans="1:10">
      <c r="A43" s="15" t="s">
        <v>271</v>
      </c>
      <c r="B43" s="10" t="s">
        <v>230</v>
      </c>
      <c r="D43" s="8"/>
      <c r="E43">
        <v>100</v>
      </c>
      <c r="G43" s="4"/>
      <c r="H43" s="59">
        <f t="shared" si="1"/>
        <v>100</v>
      </c>
      <c r="J43" s="4"/>
    </row>
    <row r="44" spans="1:10">
      <c r="A44" s="15" t="s">
        <v>272</v>
      </c>
      <c r="B44" s="10" t="s">
        <v>230</v>
      </c>
      <c r="C44">
        <v>100</v>
      </c>
      <c r="D44" s="8"/>
      <c r="G44" s="4"/>
      <c r="H44" s="59">
        <f t="shared" si="1"/>
        <v>100</v>
      </c>
      <c r="J44" s="4"/>
    </row>
    <row r="45" spans="1:10">
      <c r="A45" s="15" t="s">
        <v>273</v>
      </c>
      <c r="B45" s="10" t="s">
        <v>230</v>
      </c>
      <c r="D45">
        <v>100</v>
      </c>
      <c r="G45" s="4"/>
      <c r="H45" s="59">
        <f t="shared" si="1"/>
        <v>100</v>
      </c>
      <c r="J45" s="4"/>
    </row>
    <row r="46" spans="1:10">
      <c r="A46" s="15" t="s">
        <v>274</v>
      </c>
      <c r="B46" s="10" t="s">
        <v>230</v>
      </c>
      <c r="D46" s="8"/>
      <c r="E46">
        <v>100</v>
      </c>
      <c r="G46" s="4"/>
      <c r="H46" s="59">
        <f t="shared" si="1"/>
        <v>100</v>
      </c>
      <c r="J46" s="4"/>
    </row>
    <row r="47" spans="1:10">
      <c r="A47" s="15" t="s">
        <v>275</v>
      </c>
      <c r="B47" s="10" t="s">
        <v>230</v>
      </c>
      <c r="D47" s="8"/>
      <c r="E47">
        <v>100</v>
      </c>
      <c r="F47">
        <v>100</v>
      </c>
      <c r="G47" s="4"/>
      <c r="H47" s="59">
        <f t="shared" si="1"/>
        <v>100</v>
      </c>
      <c r="J47" s="4"/>
    </row>
    <row r="48" spans="1:10">
      <c r="A48" s="15"/>
      <c r="B48" s="13"/>
      <c r="D48" s="8"/>
      <c r="G48" s="4"/>
      <c r="J48" s="4"/>
    </row>
    <row r="49" spans="1:10">
      <c r="G49" s="4"/>
      <c r="J49" s="4"/>
    </row>
    <row r="50" spans="1:10">
      <c r="A50" s="1"/>
      <c r="B50" s="12"/>
      <c r="C50" s="1"/>
      <c r="D50" s="1"/>
      <c r="E50" s="1"/>
      <c r="F50" s="1"/>
      <c r="G50" s="4"/>
      <c r="H50" s="62"/>
      <c r="I50" s="1"/>
      <c r="J50" s="4"/>
    </row>
    <row r="51" spans="1:10">
      <c r="B51" s="3" t="s">
        <v>45</v>
      </c>
      <c r="C51" s="2">
        <f>AVERAGE(C4:C49)</f>
        <v>100</v>
      </c>
      <c r="D51" s="31">
        <f>AVERAGE(D4:D49)</f>
        <v>100</v>
      </c>
      <c r="E51" s="31">
        <f>AVERAGE(E4:E50)</f>
        <v>100</v>
      </c>
      <c r="F51" s="31">
        <f>AVERAGE(F4:F50)</f>
        <v>100</v>
      </c>
      <c r="G51" s="4"/>
      <c r="H51" s="65">
        <f>AVERAGE(H4:H50)</f>
        <v>100</v>
      </c>
      <c r="I51" s="102"/>
      <c r="J51" s="4"/>
    </row>
    <row r="52" spans="1:10">
      <c r="B52" s="3" t="s">
        <v>46</v>
      </c>
      <c r="C52" s="2">
        <f>_xlfn.STDEV.S(C4:C49)</f>
        <v>0</v>
      </c>
      <c r="D52" s="31">
        <f>_xlfn.STDEV.S(D4:D49)</f>
        <v>0</v>
      </c>
      <c r="E52" s="31">
        <f>_xlfn.STDEV.S(E4:E50)</f>
        <v>0</v>
      </c>
      <c r="F52" s="58" t="s">
        <v>134</v>
      </c>
      <c r="G52" s="4"/>
      <c r="H52" s="31">
        <f>_xlfn.STDEV.S(H4:H50)</f>
        <v>0</v>
      </c>
      <c r="J52" s="4"/>
    </row>
    <row r="53" spans="1:10">
      <c r="B53" s="3" t="s">
        <v>47</v>
      </c>
      <c r="C53">
        <f>COUNT(C4:C49)</f>
        <v>19</v>
      </c>
      <c r="D53" s="5">
        <f>COUNT(D4:D49)</f>
        <v>12</v>
      </c>
      <c r="E53" s="5">
        <f>COUNT(E4:E50)</f>
        <v>13</v>
      </c>
      <c r="F53" s="5">
        <f>COUNT(F4:F50)</f>
        <v>1</v>
      </c>
      <c r="G53" s="4"/>
      <c r="H53" s="5">
        <f>COUNT(H4:H50)</f>
        <v>44</v>
      </c>
      <c r="J53" s="4"/>
    </row>
    <row r="54" spans="1:10">
      <c r="G54" s="4"/>
      <c r="J54" s="4"/>
    </row>
    <row r="55" spans="1:10">
      <c r="B55" s="67" t="s">
        <v>104</v>
      </c>
      <c r="C55" s="86">
        <f>MEDIAN(C4:C50)</f>
        <v>100</v>
      </c>
      <c r="D55" s="86">
        <f>MEDIAN(D4:D50)</f>
        <v>100</v>
      </c>
      <c r="G55" s="4"/>
      <c r="H55" s="86">
        <f>MEDIAN(H4:H50)</f>
        <v>100</v>
      </c>
      <c r="J55" s="4"/>
    </row>
    <row r="56" spans="1:10">
      <c r="B56" s="19" t="s">
        <v>132</v>
      </c>
      <c r="C56" s="86">
        <f>_xlfn.QUARTILE.INC(C4:C50,1)</f>
        <v>100</v>
      </c>
      <c r="D56" s="86"/>
      <c r="G56" s="4"/>
      <c r="H56" s="86">
        <f>_xlfn.QUARTILE.INC(H4:H50,1)</f>
        <v>100</v>
      </c>
      <c r="J56" s="4"/>
    </row>
    <row r="57" spans="1:10">
      <c r="B57" s="67" t="s">
        <v>133</v>
      </c>
      <c r="C57" s="86">
        <f>_xlfn.QUARTILE.INC(C4:C50,3)</f>
        <v>100</v>
      </c>
      <c r="D57" s="86"/>
      <c r="G57" s="4"/>
      <c r="H57" s="86">
        <f>_xlfn.QUARTILE.INC(H4:H50,3)</f>
        <v>100</v>
      </c>
      <c r="J57" s="4"/>
    </row>
    <row r="58" spans="1:10">
      <c r="G58" s="4"/>
      <c r="J58" s="4"/>
    </row>
    <row r="59" spans="1:10">
      <c r="G59" s="4"/>
      <c r="J59" s="4"/>
    </row>
    <row r="60" spans="1:10">
      <c r="A60" s="4"/>
      <c r="B60" s="51"/>
      <c r="C60" s="4"/>
      <c r="D60" s="4"/>
      <c r="E60" s="4"/>
      <c r="F60" s="4"/>
      <c r="G60" s="4"/>
      <c r="H60" s="4"/>
      <c r="I60" s="4"/>
      <c r="J60" s="4"/>
    </row>
    <row r="61" spans="1:10">
      <c r="A61" s="30" t="s">
        <v>51</v>
      </c>
      <c r="B61" s="105" t="s">
        <v>228</v>
      </c>
      <c r="C61" s="25" t="str">
        <f>CONCATENATE("ABR thresholds for ",A61," sounds ")</f>
        <v xml:space="preserve">ABR thresholds for 8kHz sounds </v>
      </c>
      <c r="D61" s="32"/>
      <c r="E61" s="32"/>
      <c r="F61" s="32"/>
      <c r="G61" s="4"/>
      <c r="H61" s="32"/>
      <c r="J61" s="4"/>
    </row>
    <row r="62" spans="1:10">
      <c r="A62" s="104" t="s">
        <v>56</v>
      </c>
      <c r="B62" s="103" t="s">
        <v>281</v>
      </c>
      <c r="C62" s="9">
        <v>3</v>
      </c>
      <c r="D62" s="9">
        <v>4</v>
      </c>
      <c r="E62" s="9">
        <v>5</v>
      </c>
      <c r="F62" s="9"/>
      <c r="G62" s="4"/>
      <c r="H62" s="63" t="s">
        <v>64</v>
      </c>
      <c r="I62" s="101" t="s">
        <v>278</v>
      </c>
      <c r="J62" s="4"/>
    </row>
    <row r="63" spans="1:10">
      <c r="A63" t="s">
        <v>229</v>
      </c>
      <c r="B63" s="10" t="s">
        <v>230</v>
      </c>
      <c r="G63" s="4"/>
      <c r="H63" s="2"/>
      <c r="J63" s="4"/>
    </row>
    <row r="64" spans="1:10">
      <c r="A64" t="s">
        <v>232</v>
      </c>
      <c r="B64" s="10" t="s">
        <v>230</v>
      </c>
      <c r="G64" s="4"/>
      <c r="H64" s="59"/>
      <c r="J64" s="4"/>
    </row>
    <row r="65" spans="1:10">
      <c r="A65" t="s">
        <v>233</v>
      </c>
      <c r="B65" s="10" t="s">
        <v>230</v>
      </c>
      <c r="C65">
        <v>100</v>
      </c>
      <c r="G65" s="4"/>
      <c r="H65" s="59">
        <f>AVERAGE(C65:E65)</f>
        <v>100</v>
      </c>
      <c r="J65" s="4"/>
    </row>
    <row r="66" spans="1:10" s="8" customFormat="1">
      <c r="A66" s="8" t="s">
        <v>234</v>
      </c>
      <c r="B66" s="10" t="s">
        <v>230</v>
      </c>
      <c r="C66">
        <v>100</v>
      </c>
      <c r="D66"/>
      <c r="G66" s="4"/>
      <c r="H66" s="59">
        <f>AVERAGE(C66:E66)</f>
        <v>100</v>
      </c>
      <c r="J66" s="4"/>
    </row>
    <row r="67" spans="1:10">
      <c r="A67" t="s">
        <v>235</v>
      </c>
      <c r="B67" s="10" t="s">
        <v>230</v>
      </c>
      <c r="D67" s="15"/>
      <c r="E67" s="15"/>
      <c r="F67" s="15"/>
      <c r="G67" s="4"/>
      <c r="H67" s="59"/>
      <c r="J67" s="4"/>
    </row>
    <row r="68" spans="1:10">
      <c r="A68" t="s">
        <v>236</v>
      </c>
      <c r="B68" s="10" t="s">
        <v>230</v>
      </c>
      <c r="D68" s="15"/>
      <c r="E68" s="15"/>
      <c r="F68" s="15"/>
      <c r="G68" s="4"/>
      <c r="H68" s="59"/>
      <c r="J68" s="4"/>
    </row>
    <row r="69" spans="1:10">
      <c r="A69" t="s">
        <v>237</v>
      </c>
      <c r="B69" s="10" t="s">
        <v>230</v>
      </c>
      <c r="D69" s="15"/>
      <c r="E69" s="15"/>
      <c r="F69" s="15"/>
      <c r="G69" s="4"/>
      <c r="H69" s="59"/>
      <c r="J69" s="4"/>
    </row>
    <row r="70" spans="1:10">
      <c r="A70" t="s">
        <v>238</v>
      </c>
      <c r="B70" s="10" t="s">
        <v>230</v>
      </c>
      <c r="D70" s="15"/>
      <c r="E70" s="15"/>
      <c r="F70" s="15"/>
      <c r="G70" s="4"/>
      <c r="H70" s="59"/>
      <c r="J70" s="4"/>
    </row>
    <row r="71" spans="1:10">
      <c r="A71" t="s">
        <v>239</v>
      </c>
      <c r="B71" s="10" t="s">
        <v>230</v>
      </c>
      <c r="D71" s="15"/>
      <c r="E71" s="15"/>
      <c r="F71" s="15"/>
      <c r="G71" s="4"/>
      <c r="H71" s="59"/>
      <c r="J71" s="4"/>
    </row>
    <row r="72" spans="1:10">
      <c r="A72" t="s">
        <v>240</v>
      </c>
      <c r="B72" s="10" t="s">
        <v>230</v>
      </c>
      <c r="D72" s="15"/>
      <c r="E72" s="15"/>
      <c r="F72" s="15"/>
      <c r="G72" s="4"/>
      <c r="H72" s="59"/>
      <c r="J72" s="4"/>
    </row>
    <row r="73" spans="1:10">
      <c r="A73" t="s">
        <v>241</v>
      </c>
      <c r="B73" s="10" t="s">
        <v>230</v>
      </c>
      <c r="D73" s="15"/>
      <c r="E73" s="15"/>
      <c r="F73" s="15"/>
      <c r="G73" s="4"/>
      <c r="H73" s="59"/>
      <c r="J73" s="4"/>
    </row>
    <row r="74" spans="1:10">
      <c r="A74" t="s">
        <v>242</v>
      </c>
      <c r="B74" s="10" t="s">
        <v>230</v>
      </c>
      <c r="D74" s="15"/>
      <c r="E74" s="15"/>
      <c r="F74" s="15"/>
      <c r="G74" s="4"/>
      <c r="H74" s="59"/>
      <c r="J74" s="4"/>
    </row>
    <row r="75" spans="1:10">
      <c r="A75" t="s">
        <v>243</v>
      </c>
      <c r="B75" s="10" t="s">
        <v>230</v>
      </c>
      <c r="G75" s="4"/>
      <c r="H75" s="59"/>
      <c r="J75" s="4"/>
    </row>
    <row r="76" spans="1:10">
      <c r="A76" t="s">
        <v>245</v>
      </c>
      <c r="B76" s="10" t="s">
        <v>244</v>
      </c>
      <c r="G76" s="4"/>
      <c r="H76" s="59"/>
      <c r="J76" s="4"/>
    </row>
    <row r="77" spans="1:10">
      <c r="A77" t="s">
        <v>246</v>
      </c>
      <c r="B77" s="10" t="s">
        <v>244</v>
      </c>
      <c r="G77" s="4"/>
      <c r="H77" s="59"/>
      <c r="J77" s="4"/>
    </row>
    <row r="78" spans="1:10">
      <c r="A78" t="s">
        <v>247</v>
      </c>
      <c r="B78" s="10" t="s">
        <v>244</v>
      </c>
      <c r="D78" s="5"/>
      <c r="E78" s="5"/>
      <c r="F78" s="5"/>
      <c r="G78" s="4"/>
      <c r="H78" s="59"/>
      <c r="J78" s="4"/>
    </row>
    <row r="79" spans="1:10">
      <c r="A79" t="s">
        <v>248</v>
      </c>
      <c r="B79" s="10" t="s">
        <v>244</v>
      </c>
      <c r="D79" s="15"/>
      <c r="E79" s="15"/>
      <c r="F79" s="15"/>
      <c r="G79" s="4"/>
      <c r="H79" s="59"/>
      <c r="J79" s="4"/>
    </row>
    <row r="80" spans="1:10">
      <c r="A80" t="s">
        <v>249</v>
      </c>
      <c r="B80" s="10" t="s">
        <v>244</v>
      </c>
      <c r="D80" s="5"/>
      <c r="E80" s="5"/>
      <c r="F80" s="5"/>
      <c r="G80" s="4"/>
      <c r="H80" s="59"/>
      <c r="J80" s="4"/>
    </row>
    <row r="81" spans="1:10">
      <c r="A81" t="s">
        <v>250</v>
      </c>
      <c r="B81" s="10" t="s">
        <v>244</v>
      </c>
      <c r="C81">
        <v>100</v>
      </c>
      <c r="G81" s="4"/>
      <c r="H81" s="59">
        <f>AVERAGE(C81:E81)</f>
        <v>100</v>
      </c>
      <c r="J81" s="4"/>
    </row>
    <row r="82" spans="1:10">
      <c r="A82" t="s">
        <v>251</v>
      </c>
      <c r="B82" s="10" t="s">
        <v>244</v>
      </c>
      <c r="C82">
        <v>100</v>
      </c>
      <c r="G82" s="4"/>
      <c r="H82" s="59">
        <f t="shared" ref="H82:H102" si="2">AVERAGE(C82:E82)</f>
        <v>100</v>
      </c>
      <c r="J82" s="4"/>
    </row>
    <row r="83" spans="1:10">
      <c r="A83" t="s">
        <v>252</v>
      </c>
      <c r="B83" s="10" t="s">
        <v>244</v>
      </c>
      <c r="C83">
        <v>100</v>
      </c>
      <c r="G83" s="4"/>
      <c r="H83" s="59">
        <f t="shared" si="2"/>
        <v>100</v>
      </c>
      <c r="J83" s="4"/>
    </row>
    <row r="84" spans="1:10">
      <c r="A84" t="s">
        <v>253</v>
      </c>
      <c r="B84" s="10" t="s">
        <v>244</v>
      </c>
      <c r="G84" s="4"/>
      <c r="H84" s="59"/>
      <c r="J84" s="4"/>
    </row>
    <row r="85" spans="1:10">
      <c r="A85" t="s">
        <v>254</v>
      </c>
      <c r="B85" s="10" t="s">
        <v>244</v>
      </c>
      <c r="G85" s="4"/>
      <c r="H85" s="59"/>
      <c r="J85" s="4"/>
    </row>
    <row r="86" spans="1:10">
      <c r="A86" t="s">
        <v>255</v>
      </c>
      <c r="B86" s="10" t="s">
        <v>244</v>
      </c>
      <c r="G86" s="4"/>
      <c r="H86" s="59"/>
      <c r="J86" s="4"/>
    </row>
    <row r="87" spans="1:10">
      <c r="A87" t="s">
        <v>256</v>
      </c>
      <c r="B87" s="10" t="s">
        <v>244</v>
      </c>
      <c r="G87" s="4"/>
      <c r="H87" s="59"/>
      <c r="J87" s="4"/>
    </row>
    <row r="88" spans="1:10">
      <c r="A88" t="s">
        <v>257</v>
      </c>
      <c r="B88" s="10" t="s">
        <v>244</v>
      </c>
      <c r="G88" s="4"/>
      <c r="H88" s="59"/>
      <c r="J88" s="4"/>
    </row>
    <row r="89" spans="1:10">
      <c r="A89" t="s">
        <v>258</v>
      </c>
      <c r="B89" s="10" t="s">
        <v>244</v>
      </c>
      <c r="G89" s="4"/>
      <c r="H89" s="59"/>
      <c r="J89" s="4"/>
    </row>
    <row r="90" spans="1:10">
      <c r="A90" s="8" t="s">
        <v>259</v>
      </c>
      <c r="B90" s="10" t="s">
        <v>244</v>
      </c>
      <c r="G90" s="4"/>
      <c r="H90" s="59"/>
      <c r="J90" s="4"/>
    </row>
    <row r="91" spans="1:10">
      <c r="A91" s="15" t="s">
        <v>260</v>
      </c>
      <c r="B91" s="10" t="s">
        <v>244</v>
      </c>
      <c r="C91" s="8"/>
      <c r="G91" s="4"/>
      <c r="H91" s="59"/>
      <c r="J91" s="4"/>
    </row>
    <row r="92" spans="1:10">
      <c r="A92" s="15" t="s">
        <v>261</v>
      </c>
      <c r="B92" s="10" t="s">
        <v>230</v>
      </c>
      <c r="D92" s="8"/>
      <c r="G92" s="4"/>
      <c r="H92" s="59"/>
      <c r="J92" s="4"/>
    </row>
    <row r="93" spans="1:10">
      <c r="A93" s="15" t="s">
        <v>262</v>
      </c>
      <c r="B93" s="10" t="s">
        <v>230</v>
      </c>
      <c r="D93" s="8"/>
      <c r="G93" s="4"/>
      <c r="H93" s="59"/>
      <c r="J93" s="4"/>
    </row>
    <row r="94" spans="1:10">
      <c r="A94" s="15" t="s">
        <v>263</v>
      </c>
      <c r="B94" s="10" t="s">
        <v>230</v>
      </c>
      <c r="D94" s="8"/>
      <c r="G94" s="4"/>
      <c r="H94" s="59"/>
      <c r="J94" s="4"/>
    </row>
    <row r="95" spans="1:10">
      <c r="A95" s="15" t="s">
        <v>264</v>
      </c>
      <c r="B95" s="10" t="s">
        <v>230</v>
      </c>
      <c r="D95" s="8"/>
      <c r="G95" s="4"/>
      <c r="H95" s="59"/>
      <c r="J95" s="4"/>
    </row>
    <row r="96" spans="1:10">
      <c r="A96" s="15" t="s">
        <v>265</v>
      </c>
      <c r="B96" s="10" t="s">
        <v>230</v>
      </c>
      <c r="D96" s="8"/>
      <c r="G96" s="4"/>
      <c r="H96" s="59"/>
      <c r="J96" s="4"/>
    </row>
    <row r="97" spans="1:10">
      <c r="A97" s="15" t="s">
        <v>266</v>
      </c>
      <c r="B97" s="10" t="s">
        <v>230</v>
      </c>
      <c r="D97" s="8"/>
      <c r="G97" s="4"/>
      <c r="H97" s="59"/>
      <c r="J97" s="4"/>
    </row>
    <row r="98" spans="1:10">
      <c r="A98" s="15" t="s">
        <v>267</v>
      </c>
      <c r="B98" s="10" t="s">
        <v>230</v>
      </c>
      <c r="D98" s="8"/>
      <c r="G98" s="4"/>
      <c r="H98" s="59"/>
      <c r="J98" s="4"/>
    </row>
    <row r="99" spans="1:10">
      <c r="A99" s="15" t="s">
        <v>268</v>
      </c>
      <c r="B99" s="10" t="s">
        <v>230</v>
      </c>
      <c r="D99" s="8"/>
      <c r="G99" s="4"/>
      <c r="H99" s="59"/>
      <c r="J99" s="4"/>
    </row>
    <row r="100" spans="1:10">
      <c r="A100" s="15" t="s">
        <v>269</v>
      </c>
      <c r="B100" s="10" t="s">
        <v>230</v>
      </c>
      <c r="D100" s="8"/>
      <c r="G100" s="4"/>
      <c r="H100" s="59"/>
      <c r="J100" s="4"/>
    </row>
    <row r="101" spans="1:10">
      <c r="A101" s="15" t="s">
        <v>270</v>
      </c>
      <c r="B101" s="10" t="s">
        <v>230</v>
      </c>
      <c r="D101" s="8"/>
      <c r="G101" s="4"/>
      <c r="H101" s="59"/>
      <c r="J101" s="4"/>
    </row>
    <row r="102" spans="1:10">
      <c r="A102" s="15" t="s">
        <v>271</v>
      </c>
      <c r="B102" s="10" t="s">
        <v>230</v>
      </c>
      <c r="D102" s="8"/>
      <c r="E102">
        <v>100</v>
      </c>
      <c r="G102" s="4"/>
      <c r="H102" s="59">
        <f t="shared" si="2"/>
        <v>100</v>
      </c>
      <c r="J102" s="4"/>
    </row>
    <row r="103" spans="1:10">
      <c r="A103" s="15" t="s">
        <v>272</v>
      </c>
      <c r="B103" s="10" t="s">
        <v>230</v>
      </c>
      <c r="D103" s="8"/>
      <c r="G103" s="4"/>
      <c r="H103" s="59"/>
      <c r="J103" s="4"/>
    </row>
    <row r="104" spans="1:10">
      <c r="A104" s="15" t="s">
        <v>273</v>
      </c>
      <c r="B104" s="10" t="s">
        <v>230</v>
      </c>
      <c r="D104" s="8"/>
      <c r="G104" s="4"/>
      <c r="H104" s="59"/>
      <c r="J104" s="4"/>
    </row>
    <row r="105" spans="1:10">
      <c r="A105" s="15" t="s">
        <v>274</v>
      </c>
      <c r="B105" s="10" t="s">
        <v>230</v>
      </c>
      <c r="D105" s="8"/>
      <c r="G105" s="4"/>
      <c r="H105" s="59"/>
      <c r="J105" s="4"/>
    </row>
    <row r="106" spans="1:10">
      <c r="A106" s="15" t="s">
        <v>275</v>
      </c>
      <c r="B106" s="10" t="s">
        <v>230</v>
      </c>
      <c r="D106" s="8"/>
      <c r="G106" s="4"/>
      <c r="H106" s="59"/>
      <c r="J106" s="4"/>
    </row>
    <row r="107" spans="1:10">
      <c r="A107" s="15"/>
      <c r="B107" s="13"/>
      <c r="D107" s="8"/>
      <c r="G107" s="4"/>
      <c r="H107" s="59"/>
      <c r="J107" s="4"/>
    </row>
    <row r="108" spans="1:10">
      <c r="G108" s="4"/>
      <c r="H108" s="59"/>
      <c r="J108" s="4"/>
    </row>
    <row r="109" spans="1:10">
      <c r="A109" s="1"/>
      <c r="B109" s="12"/>
      <c r="C109" s="1"/>
      <c r="D109" s="1"/>
      <c r="E109" s="1"/>
      <c r="F109" s="1"/>
      <c r="G109" s="4"/>
      <c r="H109" s="62"/>
      <c r="I109" s="1"/>
      <c r="J109" s="4"/>
    </row>
    <row r="110" spans="1:10">
      <c r="B110" s="3" t="s">
        <v>45</v>
      </c>
      <c r="C110" s="31">
        <f>AVERAGE(C63:C109)</f>
        <v>100</v>
      </c>
      <c r="D110" s="31" t="e">
        <f>AVERAGE(D63:D109)</f>
        <v>#DIV/0!</v>
      </c>
      <c r="E110" s="31">
        <f>AVERAGE(E63:E109)</f>
        <v>100</v>
      </c>
      <c r="F110" s="31"/>
      <c r="G110" s="4"/>
      <c r="H110" s="65">
        <f>AVERAGE(H63:H109)</f>
        <v>100</v>
      </c>
      <c r="I110" s="102"/>
      <c r="J110" s="4"/>
    </row>
    <row r="111" spans="1:10">
      <c r="B111" s="3" t="s">
        <v>46</v>
      </c>
      <c r="C111" s="31">
        <f>_xlfn.STDEV.S(C63:C109)</f>
        <v>0</v>
      </c>
      <c r="D111" s="58" t="s">
        <v>283</v>
      </c>
      <c r="E111" s="58" t="s">
        <v>283</v>
      </c>
      <c r="F111" s="31"/>
      <c r="G111" s="4"/>
      <c r="H111" s="31">
        <f>_xlfn.STDEV.S(H63:H109)</f>
        <v>0</v>
      </c>
      <c r="J111" s="4"/>
    </row>
    <row r="112" spans="1:10">
      <c r="B112" s="3" t="s">
        <v>47</v>
      </c>
      <c r="C112" s="5">
        <f>COUNT(C63:C109)</f>
        <v>5</v>
      </c>
      <c r="D112" s="5">
        <f>COUNT(D63:D109)</f>
        <v>0</v>
      </c>
      <c r="E112" s="5">
        <f>COUNT(E63:E109)</f>
        <v>1</v>
      </c>
      <c r="F112" s="5"/>
      <c r="G112" s="4"/>
      <c r="H112" s="5">
        <f>COUNT(H63:H109)</f>
        <v>6</v>
      </c>
      <c r="J112" s="4"/>
    </row>
    <row r="113" spans="1:10">
      <c r="G113" s="4"/>
      <c r="J113" s="4"/>
    </row>
    <row r="114" spans="1:10">
      <c r="B114" s="67" t="s">
        <v>104</v>
      </c>
      <c r="C114" s="86">
        <f>MEDIAN(C63:C109)</f>
        <v>100</v>
      </c>
      <c r="D114" s="86" t="e">
        <f>MEDIAN(D63:D109)</f>
        <v>#NUM!</v>
      </c>
      <c r="E114" s="86">
        <f>MEDIAN(E63:E109)</f>
        <v>100</v>
      </c>
      <c r="G114" s="4"/>
      <c r="H114" s="86">
        <f>MEDIAN(H63:H109)</f>
        <v>100</v>
      </c>
      <c r="J114" s="4"/>
    </row>
    <row r="115" spans="1:10">
      <c r="B115" s="19" t="s">
        <v>132</v>
      </c>
      <c r="C115" s="86">
        <f>_xlfn.QUARTILE.INC(C63:C109,1)</f>
        <v>100</v>
      </c>
      <c r="D115" s="86"/>
      <c r="G115" s="4"/>
      <c r="H115" s="86">
        <f>_xlfn.QUARTILE.INC(H63:H109,1)</f>
        <v>100</v>
      </c>
      <c r="J115" s="4"/>
    </row>
    <row r="116" spans="1:10">
      <c r="B116" s="19" t="s">
        <v>132</v>
      </c>
      <c r="C116" s="86">
        <f>_xlfn.QUARTILE.INC(C63:C109,3)</f>
        <v>100</v>
      </c>
      <c r="D116" s="5"/>
      <c r="E116" s="5"/>
      <c r="F116" s="5"/>
      <c r="G116" s="4"/>
      <c r="H116" s="86">
        <f>_xlfn.QUARTILE.INC(H63:H109,3)</f>
        <v>100</v>
      </c>
      <c r="J116" s="4"/>
    </row>
    <row r="117" spans="1:10">
      <c r="B117" s="3"/>
      <c r="D117" s="5"/>
      <c r="E117" s="5"/>
      <c r="F117" s="5"/>
      <c r="G117" s="4"/>
      <c r="H117" s="5"/>
      <c r="J117" s="4"/>
    </row>
    <row r="118" spans="1:10">
      <c r="B118" s="3"/>
      <c r="D118" s="5"/>
      <c r="E118" s="5"/>
      <c r="F118" s="5"/>
      <c r="G118" s="4"/>
      <c r="H118" s="5"/>
      <c r="J118" s="4"/>
    </row>
    <row r="119" spans="1:10">
      <c r="A119" s="4"/>
      <c r="B119" s="51"/>
      <c r="C119" s="4"/>
      <c r="D119" s="4"/>
      <c r="E119" s="4"/>
      <c r="F119" s="4"/>
      <c r="G119" s="4"/>
      <c r="H119" s="4"/>
      <c r="I119" s="4"/>
      <c r="J119" s="4"/>
    </row>
    <row r="120" spans="1:10">
      <c r="A120" s="30" t="s">
        <v>52</v>
      </c>
      <c r="B120" s="105" t="s">
        <v>228</v>
      </c>
      <c r="C120" s="25" t="str">
        <f>CONCATENATE("ABR thresholds for ",A120," sounds ")</f>
        <v xml:space="preserve">ABR thresholds for 16kHz sounds </v>
      </c>
      <c r="D120" s="32"/>
      <c r="E120" s="32"/>
      <c r="F120" s="32"/>
      <c r="G120" s="4"/>
      <c r="H120" s="32"/>
      <c r="J120" s="4"/>
    </row>
    <row r="121" spans="1:10">
      <c r="A121" s="104" t="s">
        <v>56</v>
      </c>
      <c r="B121" s="103" t="s">
        <v>281</v>
      </c>
      <c r="C121" s="9">
        <v>3</v>
      </c>
      <c r="D121" s="9">
        <v>4</v>
      </c>
      <c r="E121" s="9">
        <v>5</v>
      </c>
      <c r="F121" s="9"/>
      <c r="G121" s="4"/>
      <c r="H121" s="63" t="s">
        <v>64</v>
      </c>
      <c r="I121" s="100"/>
      <c r="J121" s="4"/>
    </row>
    <row r="122" spans="1:10">
      <c r="A122" t="s">
        <v>229</v>
      </c>
      <c r="B122" s="10" t="s">
        <v>230</v>
      </c>
      <c r="G122" s="4"/>
      <c r="H122" s="2"/>
      <c r="J122" s="4"/>
    </row>
    <row r="123" spans="1:10">
      <c r="A123" t="s">
        <v>231</v>
      </c>
      <c r="B123" s="10" t="s">
        <v>230</v>
      </c>
      <c r="D123">
        <v>100</v>
      </c>
      <c r="G123" s="4"/>
      <c r="H123" s="59">
        <f>AVERAGE(C123:E123)</f>
        <v>100</v>
      </c>
      <c r="J123" s="4"/>
    </row>
    <row r="124" spans="1:10">
      <c r="A124" t="s">
        <v>232</v>
      </c>
      <c r="B124" s="10" t="s">
        <v>230</v>
      </c>
      <c r="G124" s="4"/>
      <c r="H124" s="59"/>
      <c r="J124" s="4"/>
    </row>
    <row r="125" spans="1:10">
      <c r="A125" t="s">
        <v>233</v>
      </c>
      <c r="B125" s="10" t="s">
        <v>230</v>
      </c>
      <c r="C125">
        <v>100</v>
      </c>
      <c r="G125" s="4"/>
      <c r="H125" s="59">
        <f>AVERAGE(C125:E125)</f>
        <v>100</v>
      </c>
      <c r="J125" s="4"/>
    </row>
    <row r="126" spans="1:10" s="8" customFormat="1">
      <c r="A126" s="8" t="s">
        <v>234</v>
      </c>
      <c r="B126" s="10" t="s">
        <v>230</v>
      </c>
      <c r="C126">
        <v>100</v>
      </c>
      <c r="D126"/>
      <c r="G126" s="28"/>
      <c r="H126" s="59">
        <f>AVERAGE(C126:E126)</f>
        <v>100</v>
      </c>
      <c r="J126" s="28"/>
    </row>
    <row r="127" spans="1:10">
      <c r="A127" t="s">
        <v>235</v>
      </c>
      <c r="B127" s="10" t="s">
        <v>230</v>
      </c>
      <c r="D127" s="15"/>
      <c r="E127" s="15"/>
      <c r="F127" s="15"/>
      <c r="G127" s="4"/>
      <c r="H127" s="59"/>
      <c r="J127" s="4"/>
    </row>
    <row r="128" spans="1:10">
      <c r="A128" t="s">
        <v>236</v>
      </c>
      <c r="B128" s="10" t="s">
        <v>230</v>
      </c>
      <c r="D128" s="15"/>
      <c r="E128" s="15"/>
      <c r="F128" s="15"/>
      <c r="G128" s="4"/>
      <c r="H128" s="59"/>
      <c r="J128" s="4"/>
    </row>
    <row r="129" spans="1:10">
      <c r="A129" t="s">
        <v>237</v>
      </c>
      <c r="B129" s="10" t="s">
        <v>230</v>
      </c>
      <c r="D129" s="15"/>
      <c r="E129" s="15"/>
      <c r="F129" s="15"/>
      <c r="G129" s="4"/>
      <c r="H129" s="59"/>
      <c r="J129" s="4"/>
    </row>
    <row r="130" spans="1:10">
      <c r="A130" t="s">
        <v>276</v>
      </c>
      <c r="B130" s="10" t="s">
        <v>230</v>
      </c>
      <c r="D130" s="15"/>
      <c r="E130" s="15"/>
      <c r="F130" s="15"/>
      <c r="G130" s="4"/>
      <c r="H130" s="59"/>
      <c r="J130" s="4"/>
    </row>
    <row r="131" spans="1:10">
      <c r="A131" t="s">
        <v>239</v>
      </c>
      <c r="B131" s="10" t="s">
        <v>230</v>
      </c>
      <c r="D131" s="15"/>
      <c r="E131" s="15"/>
      <c r="F131" s="15"/>
      <c r="G131" s="4"/>
      <c r="H131" s="59"/>
      <c r="J131" s="4"/>
    </row>
    <row r="132" spans="1:10">
      <c r="A132" t="s">
        <v>240</v>
      </c>
      <c r="B132" s="10" t="s">
        <v>230</v>
      </c>
      <c r="D132" s="15"/>
      <c r="E132" s="15"/>
      <c r="F132" s="15"/>
      <c r="G132" s="4"/>
      <c r="H132" s="59"/>
      <c r="J132" s="4"/>
    </row>
    <row r="133" spans="1:10">
      <c r="A133" t="s">
        <v>241</v>
      </c>
      <c r="B133" s="10" t="s">
        <v>230</v>
      </c>
      <c r="D133" s="15"/>
      <c r="E133" s="15"/>
      <c r="F133" s="15"/>
      <c r="G133" s="4"/>
      <c r="H133" s="59"/>
      <c r="J133" s="4"/>
    </row>
    <row r="134" spans="1:10">
      <c r="A134" t="s">
        <v>242</v>
      </c>
      <c r="B134" s="10" t="s">
        <v>230</v>
      </c>
      <c r="D134" s="15"/>
      <c r="E134" s="15"/>
      <c r="F134" s="15"/>
      <c r="G134" s="4"/>
      <c r="H134" s="59"/>
      <c r="J134" s="4"/>
    </row>
    <row r="135" spans="1:10">
      <c r="A135" t="s">
        <v>243</v>
      </c>
      <c r="B135" s="10" t="s">
        <v>230</v>
      </c>
      <c r="G135" s="4"/>
      <c r="H135" s="59"/>
      <c r="J135" s="4"/>
    </row>
    <row r="136" spans="1:10">
      <c r="A136" t="s">
        <v>245</v>
      </c>
      <c r="B136" s="10" t="s">
        <v>244</v>
      </c>
      <c r="G136" s="4"/>
      <c r="H136" s="59"/>
      <c r="J136" s="4"/>
    </row>
    <row r="137" spans="1:10">
      <c r="A137" t="s">
        <v>246</v>
      </c>
      <c r="B137" s="10" t="s">
        <v>244</v>
      </c>
      <c r="G137" s="4"/>
      <c r="H137" s="59"/>
      <c r="J137" s="4"/>
    </row>
    <row r="138" spans="1:10">
      <c r="A138" t="s">
        <v>247</v>
      </c>
      <c r="B138" s="10" t="s">
        <v>244</v>
      </c>
      <c r="D138" s="5"/>
      <c r="E138" s="5"/>
      <c r="F138" s="5"/>
      <c r="G138" s="4"/>
      <c r="H138" s="59"/>
      <c r="J138" s="4"/>
    </row>
    <row r="139" spans="1:10">
      <c r="A139" t="s">
        <v>248</v>
      </c>
      <c r="B139" s="10" t="s">
        <v>244</v>
      </c>
      <c r="D139" s="15"/>
      <c r="E139" s="15"/>
      <c r="F139" s="15"/>
      <c r="G139" s="4"/>
      <c r="H139" s="59"/>
      <c r="J139" s="4"/>
    </row>
    <row r="140" spans="1:10">
      <c r="A140" t="s">
        <v>249</v>
      </c>
      <c r="B140" s="10" t="s">
        <v>244</v>
      </c>
      <c r="D140" s="5"/>
      <c r="E140" s="5"/>
      <c r="F140" s="5"/>
      <c r="G140" s="4"/>
      <c r="H140" s="59"/>
      <c r="J140" s="4"/>
    </row>
    <row r="141" spans="1:10">
      <c r="A141" t="s">
        <v>250</v>
      </c>
      <c r="B141" s="10" t="s">
        <v>244</v>
      </c>
      <c r="C141">
        <v>100</v>
      </c>
      <c r="G141" s="4"/>
      <c r="H141" s="59">
        <f>AVERAGE(C141:E141)</f>
        <v>100</v>
      </c>
      <c r="J141" s="4"/>
    </row>
    <row r="142" spans="1:10">
      <c r="A142" t="s">
        <v>277</v>
      </c>
      <c r="B142" s="10" t="s">
        <v>244</v>
      </c>
      <c r="C142">
        <v>100</v>
      </c>
      <c r="G142" s="4"/>
      <c r="H142" s="59">
        <f t="shared" ref="H142:H143" si="3">AVERAGE(C142:E142)</f>
        <v>100</v>
      </c>
      <c r="J142" s="4"/>
    </row>
    <row r="143" spans="1:10">
      <c r="A143" t="s">
        <v>252</v>
      </c>
      <c r="B143" s="10" t="s">
        <v>244</v>
      </c>
      <c r="C143">
        <v>100</v>
      </c>
      <c r="G143" s="4"/>
      <c r="H143" s="59">
        <f t="shared" si="3"/>
        <v>100</v>
      </c>
      <c r="J143" s="4"/>
    </row>
    <row r="144" spans="1:10">
      <c r="A144" t="s">
        <v>253</v>
      </c>
      <c r="B144" s="10" t="s">
        <v>244</v>
      </c>
      <c r="G144" s="4"/>
      <c r="J144" s="4"/>
    </row>
    <row r="145" spans="1:10">
      <c r="A145" t="s">
        <v>254</v>
      </c>
      <c r="B145" s="10" t="s">
        <v>244</v>
      </c>
      <c r="G145" s="4"/>
      <c r="J145" s="4"/>
    </row>
    <row r="146" spans="1:10">
      <c r="A146" t="s">
        <v>255</v>
      </c>
      <c r="B146" s="10" t="s">
        <v>244</v>
      </c>
      <c r="G146" s="4"/>
      <c r="J146" s="4"/>
    </row>
    <row r="147" spans="1:10">
      <c r="A147" t="s">
        <v>256</v>
      </c>
      <c r="B147" s="10" t="s">
        <v>244</v>
      </c>
      <c r="G147" s="4"/>
      <c r="J147" s="4"/>
    </row>
    <row r="148" spans="1:10">
      <c r="A148" t="s">
        <v>257</v>
      </c>
      <c r="B148" s="10" t="s">
        <v>244</v>
      </c>
      <c r="G148" s="4"/>
      <c r="J148" s="4"/>
    </row>
    <row r="149" spans="1:10">
      <c r="A149" t="s">
        <v>258</v>
      </c>
      <c r="B149" s="10" t="s">
        <v>244</v>
      </c>
      <c r="G149" s="4"/>
      <c r="J149" s="4"/>
    </row>
    <row r="150" spans="1:10">
      <c r="A150" s="8" t="s">
        <v>259</v>
      </c>
      <c r="B150" s="10" t="s">
        <v>244</v>
      </c>
      <c r="G150" s="4"/>
      <c r="J150" s="4"/>
    </row>
    <row r="151" spans="1:10">
      <c r="A151" s="15" t="s">
        <v>260</v>
      </c>
      <c r="B151" s="10" t="s">
        <v>244</v>
      </c>
      <c r="C151" s="8"/>
      <c r="G151" s="4"/>
      <c r="J151" s="4"/>
    </row>
    <row r="152" spans="1:10">
      <c r="A152" s="15" t="s">
        <v>261</v>
      </c>
      <c r="B152" s="10" t="s">
        <v>230</v>
      </c>
      <c r="D152" s="8"/>
      <c r="G152" s="4"/>
      <c r="J152" s="4"/>
    </row>
    <row r="153" spans="1:10">
      <c r="A153" s="15" t="s">
        <v>262</v>
      </c>
      <c r="B153" s="10" t="s">
        <v>230</v>
      </c>
      <c r="D153" s="8"/>
      <c r="G153" s="4"/>
      <c r="J153" s="4"/>
    </row>
    <row r="154" spans="1:10">
      <c r="A154" s="15" t="s">
        <v>263</v>
      </c>
      <c r="B154" s="10" t="s">
        <v>230</v>
      </c>
      <c r="D154" s="8"/>
      <c r="G154" s="4"/>
      <c r="J154" s="4"/>
    </row>
    <row r="155" spans="1:10">
      <c r="A155" s="15" t="s">
        <v>264</v>
      </c>
      <c r="B155" s="10" t="s">
        <v>230</v>
      </c>
      <c r="D155" s="8"/>
      <c r="G155" s="4"/>
      <c r="J155" s="4"/>
    </row>
    <row r="156" spans="1:10">
      <c r="A156" s="15" t="s">
        <v>265</v>
      </c>
      <c r="B156" s="10" t="s">
        <v>230</v>
      </c>
      <c r="D156" s="8"/>
      <c r="G156" s="4"/>
      <c r="J156" s="4"/>
    </row>
    <row r="157" spans="1:10">
      <c r="A157" s="15" t="s">
        <v>266</v>
      </c>
      <c r="B157" s="10" t="s">
        <v>230</v>
      </c>
      <c r="D157" s="8"/>
      <c r="G157" s="4"/>
      <c r="J157" s="4"/>
    </row>
    <row r="158" spans="1:10">
      <c r="A158" s="15" t="s">
        <v>267</v>
      </c>
      <c r="B158" s="10" t="s">
        <v>230</v>
      </c>
      <c r="D158" s="8"/>
      <c r="G158" s="4"/>
      <c r="J158" s="4"/>
    </row>
    <row r="159" spans="1:10">
      <c r="A159" s="15" t="s">
        <v>268</v>
      </c>
      <c r="B159" s="10" t="s">
        <v>230</v>
      </c>
      <c r="D159" s="8"/>
      <c r="G159" s="4"/>
      <c r="J159" s="4"/>
    </row>
    <row r="160" spans="1:10">
      <c r="A160" s="15" t="s">
        <v>269</v>
      </c>
      <c r="B160" s="10" t="s">
        <v>230</v>
      </c>
      <c r="D160" s="8"/>
      <c r="G160" s="4"/>
      <c r="J160" s="4"/>
    </row>
    <row r="161" spans="1:10">
      <c r="A161" s="15" t="s">
        <v>270</v>
      </c>
      <c r="B161" s="10" t="s">
        <v>230</v>
      </c>
      <c r="D161" s="8"/>
      <c r="G161" s="4"/>
      <c r="J161" s="4"/>
    </row>
    <row r="162" spans="1:10">
      <c r="A162" s="15" t="s">
        <v>271</v>
      </c>
      <c r="B162" s="10" t="s">
        <v>230</v>
      </c>
      <c r="D162" s="8"/>
      <c r="E162">
        <v>100</v>
      </c>
      <c r="G162" s="4"/>
      <c r="H162" s="59">
        <f>AVERAGE(C162:E162)</f>
        <v>100</v>
      </c>
      <c r="J162" s="4"/>
    </row>
    <row r="163" spans="1:10">
      <c r="A163" s="15" t="s">
        <v>272</v>
      </c>
      <c r="B163" s="10" t="s">
        <v>230</v>
      </c>
      <c r="D163" s="8"/>
      <c r="G163" s="4"/>
      <c r="J163" s="4"/>
    </row>
    <row r="164" spans="1:10">
      <c r="A164" s="15" t="s">
        <v>273</v>
      </c>
      <c r="B164" s="10" t="s">
        <v>230</v>
      </c>
      <c r="D164" s="8"/>
      <c r="G164" s="4"/>
      <c r="J164" s="4"/>
    </row>
    <row r="165" spans="1:10">
      <c r="A165" s="15" t="s">
        <v>274</v>
      </c>
      <c r="B165" s="10" t="s">
        <v>230</v>
      </c>
      <c r="D165" s="8"/>
      <c r="G165" s="4"/>
      <c r="J165" s="4"/>
    </row>
    <row r="166" spans="1:10">
      <c r="A166" s="15" t="s">
        <v>275</v>
      </c>
      <c r="B166" s="10" t="s">
        <v>230</v>
      </c>
      <c r="D166" s="8"/>
      <c r="G166" s="4"/>
      <c r="J166" s="4"/>
    </row>
    <row r="167" spans="1:10">
      <c r="A167" s="15"/>
      <c r="B167" s="13"/>
      <c r="D167" s="8"/>
      <c r="G167" s="4"/>
      <c r="J167" s="4"/>
    </row>
    <row r="168" spans="1:10">
      <c r="G168" s="4"/>
      <c r="J168" s="4"/>
    </row>
    <row r="169" spans="1:10">
      <c r="A169" s="1"/>
      <c r="B169" s="12"/>
      <c r="C169" s="1"/>
      <c r="D169" s="1"/>
      <c r="E169" s="1"/>
      <c r="F169" s="1"/>
      <c r="G169" s="4"/>
      <c r="H169" s="62"/>
      <c r="I169" s="1"/>
      <c r="J169" s="4"/>
    </row>
    <row r="170" spans="1:10">
      <c r="B170" s="3" t="s">
        <v>45</v>
      </c>
      <c r="C170" s="31">
        <f t="shared" ref="C170:E170" si="4">AVERAGE(C122:C169)</f>
        <v>100</v>
      </c>
      <c r="D170" s="31">
        <f t="shared" si="4"/>
        <v>100</v>
      </c>
      <c r="E170" s="31">
        <f t="shared" si="4"/>
        <v>100</v>
      </c>
      <c r="F170" s="31"/>
      <c r="G170" s="4"/>
      <c r="H170" s="65">
        <f>AVERAGE(H122:H169)</f>
        <v>100</v>
      </c>
      <c r="I170" s="102"/>
      <c r="J170" s="4"/>
    </row>
    <row r="171" spans="1:10">
      <c r="B171" s="3" t="s">
        <v>46</v>
      </c>
      <c r="C171" s="31">
        <f t="shared" ref="C171" si="5">_xlfn.STDEV.S(C122:C169)</f>
        <v>0</v>
      </c>
      <c r="D171" s="58" t="s">
        <v>283</v>
      </c>
      <c r="E171" s="58" t="s">
        <v>283</v>
      </c>
      <c r="F171" s="31"/>
      <c r="G171" s="4"/>
      <c r="H171" s="31">
        <f>_xlfn.STDEV.S(H122:H169)</f>
        <v>0</v>
      </c>
      <c r="J171" s="4"/>
    </row>
    <row r="172" spans="1:10">
      <c r="B172" s="3" t="s">
        <v>47</v>
      </c>
      <c r="C172" s="5">
        <f t="shared" ref="C172:E172" si="6">COUNT(C122:C169)</f>
        <v>5</v>
      </c>
      <c r="D172" s="5">
        <f t="shared" si="6"/>
        <v>1</v>
      </c>
      <c r="E172" s="5">
        <f t="shared" si="6"/>
        <v>1</v>
      </c>
      <c r="F172" s="5"/>
      <c r="G172" s="4"/>
      <c r="H172" s="5">
        <f>COUNT(H122:H169)</f>
        <v>7</v>
      </c>
      <c r="J172" s="4"/>
    </row>
    <row r="173" spans="1:10">
      <c r="G173" s="4"/>
      <c r="J173" s="4"/>
    </row>
    <row r="174" spans="1:10">
      <c r="B174" s="67" t="s">
        <v>104</v>
      </c>
      <c r="C174" s="86">
        <f>MEDIAN(C122:C169)</f>
        <v>100</v>
      </c>
      <c r="D174" s="86">
        <f>MEDIAN(D122:D169)</f>
        <v>100</v>
      </c>
      <c r="E174" s="86">
        <f>MEDIAN(E122:E169)</f>
        <v>100</v>
      </c>
      <c r="G174" s="4"/>
      <c r="H174" s="86">
        <f>MEDIAN(H122:H169)</f>
        <v>100</v>
      </c>
      <c r="J174" s="4"/>
    </row>
    <row r="175" spans="1:10">
      <c r="B175" s="19" t="s">
        <v>132</v>
      </c>
      <c r="C175" s="86">
        <f>_xlfn.QUARTILE.INC(C122:C169,1)</f>
        <v>100</v>
      </c>
      <c r="D175" s="86"/>
      <c r="G175" s="4"/>
      <c r="H175" s="86">
        <f>_xlfn.QUARTILE.INC(H122:H169,1)</f>
        <v>100</v>
      </c>
      <c r="J175" s="4"/>
    </row>
    <row r="176" spans="1:10">
      <c r="B176" s="3" t="s">
        <v>133</v>
      </c>
      <c r="C176" s="86">
        <f>_xlfn.QUARTILE.INC(C122:C169,3)</f>
        <v>100</v>
      </c>
      <c r="D176" s="5"/>
      <c r="E176" s="5"/>
      <c r="F176" s="5"/>
      <c r="G176" s="4"/>
      <c r="H176" s="86">
        <f>_xlfn.QUARTILE.INC(H122:H169,3)</f>
        <v>100</v>
      </c>
      <c r="J176" s="4"/>
    </row>
    <row r="177" spans="1:10">
      <c r="B177" s="3"/>
      <c r="D177" s="5"/>
      <c r="E177" s="5"/>
      <c r="F177" s="5"/>
      <c r="G177" s="4"/>
      <c r="H177" s="5"/>
      <c r="J177" s="4"/>
    </row>
    <row r="178" spans="1:10">
      <c r="B178" s="3"/>
      <c r="D178" s="5"/>
      <c r="E178" s="5"/>
      <c r="F178" s="5"/>
      <c r="G178" s="4"/>
      <c r="H178" s="5"/>
      <c r="J178" s="4"/>
    </row>
    <row r="179" spans="1:10">
      <c r="A179" s="4"/>
      <c r="B179" s="51"/>
      <c r="C179" s="4"/>
      <c r="D179" s="4"/>
      <c r="E179" s="4"/>
      <c r="F179" s="4"/>
      <c r="G179" s="4"/>
      <c r="H179" s="4"/>
      <c r="I179" s="4"/>
      <c r="J179" s="4"/>
    </row>
    <row r="180" spans="1:10">
      <c r="A180" s="30" t="s">
        <v>53</v>
      </c>
      <c r="B180" s="105" t="s">
        <v>228</v>
      </c>
      <c r="C180" s="25" t="str">
        <f>CONCATENATE("ABR thresholds for ",A180," sounds ")</f>
        <v xml:space="preserve">ABR thresholds for 32kHz sounds </v>
      </c>
      <c r="D180" s="32"/>
      <c r="E180" s="32"/>
      <c r="F180" s="32"/>
      <c r="G180" s="4"/>
      <c r="H180" s="32"/>
      <c r="J180" s="4"/>
    </row>
    <row r="181" spans="1:10">
      <c r="A181" s="24" t="s">
        <v>56</v>
      </c>
      <c r="B181" s="103" t="s">
        <v>281</v>
      </c>
      <c r="C181" s="9">
        <v>3</v>
      </c>
      <c r="D181" s="9">
        <v>4</v>
      </c>
      <c r="E181" s="9">
        <v>5</v>
      </c>
      <c r="F181" s="9"/>
      <c r="G181" s="4"/>
      <c r="H181" s="63" t="s">
        <v>64</v>
      </c>
      <c r="I181" s="101" t="s">
        <v>278</v>
      </c>
      <c r="J181" s="4"/>
    </row>
    <row r="182" spans="1:10">
      <c r="A182" t="s">
        <v>229</v>
      </c>
      <c r="B182" s="10" t="s">
        <v>230</v>
      </c>
      <c r="G182" s="4"/>
      <c r="H182" s="2"/>
      <c r="J182" s="4"/>
    </row>
    <row r="183" spans="1:10">
      <c r="A183" t="s">
        <v>232</v>
      </c>
      <c r="B183" s="10" t="s">
        <v>230</v>
      </c>
      <c r="G183" s="4"/>
      <c r="H183" s="59"/>
      <c r="J183" s="4"/>
    </row>
    <row r="184" spans="1:10">
      <c r="A184" t="s">
        <v>233</v>
      </c>
      <c r="B184" s="10" t="s">
        <v>230</v>
      </c>
      <c r="C184">
        <v>100</v>
      </c>
      <c r="G184" s="4"/>
      <c r="H184" s="59">
        <f>AVERAGE(C184:E184)</f>
        <v>100</v>
      </c>
      <c r="J184" s="4"/>
    </row>
    <row r="185" spans="1:10" s="8" customFormat="1">
      <c r="A185" s="8" t="s">
        <v>234</v>
      </c>
      <c r="B185" s="10" t="s">
        <v>230</v>
      </c>
      <c r="C185">
        <v>100</v>
      </c>
      <c r="D185"/>
      <c r="G185" s="4"/>
      <c r="H185" s="59">
        <f>AVERAGE(C185:E185)</f>
        <v>100</v>
      </c>
      <c r="J185" s="4"/>
    </row>
    <row r="186" spans="1:10">
      <c r="A186" t="s">
        <v>235</v>
      </c>
      <c r="B186" s="10" t="s">
        <v>230</v>
      </c>
      <c r="D186" s="15"/>
      <c r="E186" s="15"/>
      <c r="F186" s="15"/>
      <c r="G186" s="4"/>
      <c r="H186" s="59"/>
      <c r="J186" s="4"/>
    </row>
    <row r="187" spans="1:10">
      <c r="A187" t="s">
        <v>236</v>
      </c>
      <c r="B187" s="10" t="s">
        <v>230</v>
      </c>
      <c r="D187" s="15"/>
      <c r="E187" s="15"/>
      <c r="F187" s="15"/>
      <c r="G187" s="4"/>
      <c r="H187" s="59"/>
      <c r="J187" s="4"/>
    </row>
    <row r="188" spans="1:10">
      <c r="A188" t="s">
        <v>237</v>
      </c>
      <c r="B188" s="10" t="s">
        <v>230</v>
      </c>
      <c r="D188" s="15"/>
      <c r="E188" s="15"/>
      <c r="F188" s="15"/>
      <c r="G188" s="4"/>
      <c r="H188" s="59"/>
      <c r="J188" s="4"/>
    </row>
    <row r="189" spans="1:10">
      <c r="A189" t="s">
        <v>238</v>
      </c>
      <c r="B189" s="10" t="s">
        <v>230</v>
      </c>
      <c r="D189" s="15"/>
      <c r="E189" s="15"/>
      <c r="F189" s="15"/>
      <c r="G189" s="4"/>
      <c r="H189" s="59"/>
      <c r="J189" s="4"/>
    </row>
    <row r="190" spans="1:10">
      <c r="A190" t="s">
        <v>239</v>
      </c>
      <c r="B190" s="10" t="s">
        <v>230</v>
      </c>
      <c r="D190" s="15"/>
      <c r="E190" s="15"/>
      <c r="F190" s="15"/>
      <c r="G190" s="4"/>
      <c r="H190" s="59"/>
      <c r="J190" s="4"/>
    </row>
    <row r="191" spans="1:10">
      <c r="A191" t="s">
        <v>240</v>
      </c>
      <c r="B191" s="10" t="s">
        <v>230</v>
      </c>
      <c r="D191" s="15"/>
      <c r="E191" s="15"/>
      <c r="F191" s="15"/>
      <c r="G191" s="4"/>
      <c r="H191" s="59"/>
      <c r="J191" s="4"/>
    </row>
    <row r="192" spans="1:10">
      <c r="A192" t="s">
        <v>241</v>
      </c>
      <c r="B192" s="10" t="s">
        <v>230</v>
      </c>
      <c r="D192" s="15"/>
      <c r="E192" s="15"/>
      <c r="F192" s="15"/>
      <c r="G192" s="4"/>
      <c r="H192" s="59"/>
      <c r="J192" s="4"/>
    </row>
    <row r="193" spans="1:10">
      <c r="A193" t="s">
        <v>242</v>
      </c>
      <c r="B193" s="10" t="s">
        <v>230</v>
      </c>
      <c r="D193" s="15"/>
      <c r="E193" s="15"/>
      <c r="F193" s="15"/>
      <c r="G193" s="4"/>
      <c r="H193" s="59"/>
      <c r="J193" s="4"/>
    </row>
    <row r="194" spans="1:10">
      <c r="A194" t="s">
        <v>243</v>
      </c>
      <c r="B194" s="10" t="s">
        <v>230</v>
      </c>
      <c r="G194" s="4"/>
      <c r="H194" s="59"/>
      <c r="J194" s="4"/>
    </row>
    <row r="195" spans="1:10">
      <c r="A195" t="s">
        <v>245</v>
      </c>
      <c r="B195" s="10" t="s">
        <v>244</v>
      </c>
      <c r="G195" s="4"/>
      <c r="H195" s="59"/>
      <c r="J195" s="4"/>
    </row>
    <row r="196" spans="1:10">
      <c r="A196" t="s">
        <v>246</v>
      </c>
      <c r="B196" s="10" t="s">
        <v>244</v>
      </c>
      <c r="G196" s="4"/>
      <c r="H196" s="59"/>
      <c r="J196" s="4"/>
    </row>
    <row r="197" spans="1:10">
      <c r="A197" t="s">
        <v>247</v>
      </c>
      <c r="B197" s="10" t="s">
        <v>244</v>
      </c>
      <c r="D197" s="5"/>
      <c r="E197" s="5"/>
      <c r="F197" s="5"/>
      <c r="G197" s="4"/>
      <c r="H197" s="59"/>
      <c r="J197" s="4"/>
    </row>
    <row r="198" spans="1:10">
      <c r="A198" t="s">
        <v>248</v>
      </c>
      <c r="B198" s="10" t="s">
        <v>244</v>
      </c>
      <c r="D198" s="15"/>
      <c r="E198" s="15"/>
      <c r="F198" s="15"/>
      <c r="G198" s="4"/>
      <c r="H198" s="59"/>
      <c r="J198" s="4"/>
    </row>
    <row r="199" spans="1:10">
      <c r="A199" t="s">
        <v>249</v>
      </c>
      <c r="B199" s="10" t="s">
        <v>244</v>
      </c>
      <c r="D199" s="5"/>
      <c r="E199" s="5"/>
      <c r="F199" s="5"/>
      <c r="G199" s="4"/>
      <c r="H199" s="59"/>
      <c r="J199" s="4"/>
    </row>
    <row r="200" spans="1:10">
      <c r="A200" t="s">
        <v>250</v>
      </c>
      <c r="B200" s="10" t="s">
        <v>244</v>
      </c>
      <c r="C200">
        <v>100</v>
      </c>
      <c r="G200" s="4"/>
      <c r="H200" s="59">
        <f>AVERAGE(C200:E200)</f>
        <v>100</v>
      </c>
      <c r="J200" s="4"/>
    </row>
    <row r="201" spans="1:10">
      <c r="A201" t="s">
        <v>277</v>
      </c>
      <c r="B201" s="10" t="s">
        <v>230</v>
      </c>
      <c r="C201">
        <v>100</v>
      </c>
      <c r="G201" s="4"/>
      <c r="H201" s="59">
        <f t="shared" ref="H201:H202" si="7">AVERAGE(C201:E201)</f>
        <v>100</v>
      </c>
      <c r="J201" s="4"/>
    </row>
    <row r="202" spans="1:10">
      <c r="A202" t="s">
        <v>252</v>
      </c>
      <c r="B202" s="10" t="s">
        <v>244</v>
      </c>
      <c r="C202">
        <v>100</v>
      </c>
      <c r="G202" s="4"/>
      <c r="H202" s="59">
        <f t="shared" si="7"/>
        <v>100</v>
      </c>
      <c r="J202" s="4"/>
    </row>
    <row r="203" spans="1:10">
      <c r="A203" t="s">
        <v>253</v>
      </c>
      <c r="B203" s="10" t="s">
        <v>244</v>
      </c>
      <c r="G203" s="4"/>
      <c r="J203" s="4"/>
    </row>
    <row r="204" spans="1:10">
      <c r="A204" t="s">
        <v>254</v>
      </c>
      <c r="B204" s="10" t="s">
        <v>244</v>
      </c>
      <c r="G204" s="4"/>
      <c r="J204" s="4"/>
    </row>
    <row r="205" spans="1:10">
      <c r="A205" t="s">
        <v>255</v>
      </c>
      <c r="B205" s="10" t="s">
        <v>244</v>
      </c>
      <c r="G205" s="4"/>
      <c r="J205" s="4"/>
    </row>
    <row r="206" spans="1:10">
      <c r="A206" t="s">
        <v>256</v>
      </c>
      <c r="B206" s="10" t="s">
        <v>244</v>
      </c>
      <c r="G206" s="4"/>
      <c r="J206" s="4"/>
    </row>
    <row r="207" spans="1:10">
      <c r="A207" t="s">
        <v>257</v>
      </c>
      <c r="B207" s="10" t="s">
        <v>244</v>
      </c>
      <c r="G207" s="4"/>
      <c r="J207" s="4"/>
    </row>
    <row r="208" spans="1:10">
      <c r="A208" t="s">
        <v>258</v>
      </c>
      <c r="B208" s="10" t="s">
        <v>244</v>
      </c>
      <c r="G208" s="4"/>
      <c r="J208" s="4"/>
    </row>
    <row r="209" spans="1:10">
      <c r="A209" s="8" t="s">
        <v>259</v>
      </c>
      <c r="B209" s="10" t="s">
        <v>244</v>
      </c>
      <c r="G209" s="4"/>
      <c r="J209" s="4"/>
    </row>
    <row r="210" spans="1:10">
      <c r="A210" s="15" t="s">
        <v>260</v>
      </c>
      <c r="B210" s="10" t="s">
        <v>244</v>
      </c>
      <c r="C210" s="8"/>
      <c r="G210" s="4"/>
      <c r="J210" s="4"/>
    </row>
    <row r="211" spans="1:10">
      <c r="A211" s="15" t="s">
        <v>261</v>
      </c>
      <c r="B211" s="10" t="s">
        <v>230</v>
      </c>
      <c r="D211" s="8"/>
      <c r="G211" s="4"/>
      <c r="J211" s="4"/>
    </row>
    <row r="212" spans="1:10">
      <c r="A212" s="15" t="s">
        <v>262</v>
      </c>
      <c r="B212" s="10" t="s">
        <v>230</v>
      </c>
      <c r="D212" s="8"/>
      <c r="G212" s="4"/>
      <c r="J212" s="4"/>
    </row>
    <row r="213" spans="1:10">
      <c r="A213" s="15" t="s">
        <v>263</v>
      </c>
      <c r="B213" s="10" t="s">
        <v>230</v>
      </c>
      <c r="D213" s="8"/>
      <c r="G213" s="4"/>
      <c r="J213" s="4"/>
    </row>
    <row r="214" spans="1:10">
      <c r="A214" s="15" t="s">
        <v>264</v>
      </c>
      <c r="B214" s="10" t="s">
        <v>230</v>
      </c>
      <c r="D214" s="8"/>
      <c r="G214" s="4"/>
      <c r="J214" s="4"/>
    </row>
    <row r="215" spans="1:10">
      <c r="A215" s="15" t="s">
        <v>265</v>
      </c>
      <c r="B215" s="10" t="s">
        <v>230</v>
      </c>
      <c r="D215" s="8"/>
      <c r="G215" s="4"/>
      <c r="J215" s="4"/>
    </row>
    <row r="216" spans="1:10">
      <c r="A216" s="15" t="s">
        <v>266</v>
      </c>
      <c r="B216" s="10" t="s">
        <v>230</v>
      </c>
      <c r="D216" s="8"/>
      <c r="G216" s="4"/>
      <c r="J216" s="4"/>
    </row>
    <row r="217" spans="1:10">
      <c r="A217" s="15" t="s">
        <v>267</v>
      </c>
      <c r="B217" s="10" t="s">
        <v>230</v>
      </c>
      <c r="D217" s="8"/>
      <c r="G217" s="4"/>
      <c r="J217" s="4"/>
    </row>
    <row r="218" spans="1:10">
      <c r="A218" s="15" t="s">
        <v>268</v>
      </c>
      <c r="B218" s="10" t="s">
        <v>230</v>
      </c>
      <c r="D218" s="8"/>
      <c r="G218" s="4"/>
      <c r="J218" s="4"/>
    </row>
    <row r="219" spans="1:10">
      <c r="A219" s="15" t="s">
        <v>269</v>
      </c>
      <c r="B219" s="10" t="s">
        <v>230</v>
      </c>
      <c r="D219" s="8"/>
      <c r="G219" s="4"/>
      <c r="J219" s="4"/>
    </row>
    <row r="220" spans="1:10">
      <c r="A220" s="15" t="s">
        <v>270</v>
      </c>
      <c r="B220" s="10" t="s">
        <v>230</v>
      </c>
      <c r="D220" s="8"/>
      <c r="G220" s="4"/>
      <c r="J220" s="4"/>
    </row>
    <row r="221" spans="1:10">
      <c r="A221" s="15" t="s">
        <v>271</v>
      </c>
      <c r="B221" s="10" t="s">
        <v>230</v>
      </c>
      <c r="D221" s="8"/>
      <c r="E221">
        <v>100</v>
      </c>
      <c r="G221" s="4"/>
      <c r="H221" s="59">
        <f>AVERAGE(C221:E221)</f>
        <v>100</v>
      </c>
      <c r="J221" s="4"/>
    </row>
    <row r="222" spans="1:10">
      <c r="A222" s="15" t="s">
        <v>272</v>
      </c>
      <c r="B222" s="10" t="s">
        <v>230</v>
      </c>
      <c r="D222" s="8"/>
      <c r="G222" s="4"/>
      <c r="J222" s="4"/>
    </row>
    <row r="223" spans="1:10">
      <c r="A223" s="15" t="s">
        <v>273</v>
      </c>
      <c r="B223" s="10" t="s">
        <v>230</v>
      </c>
      <c r="D223" s="8"/>
      <c r="G223" s="4"/>
      <c r="J223" s="4"/>
    </row>
    <row r="224" spans="1:10">
      <c r="A224" s="15" t="s">
        <v>274</v>
      </c>
      <c r="B224" s="10" t="s">
        <v>230</v>
      </c>
      <c r="D224" s="8"/>
      <c r="G224" s="4"/>
      <c r="J224" s="4"/>
    </row>
    <row r="225" spans="1:10">
      <c r="A225" s="15" t="s">
        <v>275</v>
      </c>
      <c r="B225" s="10" t="s">
        <v>230</v>
      </c>
      <c r="D225" s="8"/>
      <c r="G225" s="4"/>
      <c r="J225" s="4"/>
    </row>
    <row r="226" spans="1:10">
      <c r="A226" s="15"/>
      <c r="B226" s="13"/>
      <c r="D226" s="8"/>
      <c r="G226" s="4"/>
      <c r="J226" s="4"/>
    </row>
    <row r="227" spans="1:10">
      <c r="G227" s="4"/>
      <c r="J227" s="4"/>
    </row>
    <row r="228" spans="1:10">
      <c r="A228" s="1"/>
      <c r="B228" s="12"/>
      <c r="C228" s="1"/>
      <c r="D228" s="1"/>
      <c r="E228" s="1"/>
      <c r="F228" s="1"/>
      <c r="G228" s="4"/>
      <c r="H228" s="62"/>
      <c r="I228" s="1"/>
      <c r="J228" s="4"/>
    </row>
    <row r="229" spans="1:10">
      <c r="B229" s="3" t="s">
        <v>45</v>
      </c>
      <c r="C229" s="31">
        <f>AVERAGE(C182:C228)</f>
        <v>100</v>
      </c>
      <c r="D229" s="31" t="e">
        <f>AVERAGE(D182:D228)</f>
        <v>#DIV/0!</v>
      </c>
      <c r="E229" s="31">
        <f>AVERAGE(E182:E228)</f>
        <v>100</v>
      </c>
      <c r="F229" s="31"/>
      <c r="G229" s="4"/>
      <c r="H229" s="65">
        <f>AVERAGE(H182:H228)</f>
        <v>100</v>
      </c>
      <c r="I229" s="102"/>
      <c r="J229" s="4"/>
    </row>
    <row r="230" spans="1:10">
      <c r="B230" s="3" t="s">
        <v>46</v>
      </c>
      <c r="C230" s="31">
        <f>_xlfn.STDEV.S(C182:C228)</f>
        <v>0</v>
      </c>
      <c r="D230" s="58" t="s">
        <v>283</v>
      </c>
      <c r="E230" s="58" t="s">
        <v>283</v>
      </c>
      <c r="F230" s="31"/>
      <c r="G230" s="4"/>
      <c r="H230" s="31">
        <f>_xlfn.STDEV.S(H182:H228)</f>
        <v>0</v>
      </c>
      <c r="J230" s="4"/>
    </row>
    <row r="231" spans="1:10">
      <c r="B231" s="3" t="s">
        <v>47</v>
      </c>
      <c r="C231" s="5">
        <f t="shared" ref="C231:E231" si="8">COUNT(C182:C228)</f>
        <v>5</v>
      </c>
      <c r="D231" s="5">
        <f t="shared" si="8"/>
        <v>0</v>
      </c>
      <c r="E231" s="5">
        <f t="shared" si="8"/>
        <v>1</v>
      </c>
      <c r="F231" s="5"/>
      <c r="G231" s="4"/>
      <c r="H231" s="5">
        <f>COUNT(H182:H228)</f>
        <v>6</v>
      </c>
      <c r="J231" s="4"/>
    </row>
    <row r="232" spans="1:10">
      <c r="G232" s="4"/>
      <c r="J232" s="4"/>
    </row>
    <row r="233" spans="1:10">
      <c r="B233" s="67" t="s">
        <v>104</v>
      </c>
      <c r="C233" s="86">
        <f>MEDIAN(C182:C228)</f>
        <v>100</v>
      </c>
      <c r="D233" s="86" t="e">
        <f>MEDIAN(D182:D228)</f>
        <v>#NUM!</v>
      </c>
      <c r="E233" s="86">
        <f>MEDIAN(E182:E228)</f>
        <v>100</v>
      </c>
      <c r="G233" s="4"/>
      <c r="H233" s="86">
        <f>MEDIAN(H182:H228)</f>
        <v>100</v>
      </c>
      <c r="J233" s="4"/>
    </row>
    <row r="234" spans="1:10">
      <c r="B234" s="19" t="s">
        <v>132</v>
      </c>
      <c r="C234" s="86">
        <f>_xlfn.QUARTILE.INC(C182:C228,1)</f>
        <v>100</v>
      </c>
      <c r="D234" s="86"/>
      <c r="G234" s="4"/>
      <c r="H234" s="86">
        <f>_xlfn.QUARTILE.INC(H182:H228,1)</f>
        <v>100</v>
      </c>
      <c r="J234" s="4"/>
    </row>
    <row r="235" spans="1:10">
      <c r="B235" s="3" t="s">
        <v>133</v>
      </c>
      <c r="C235" s="86">
        <f>_xlfn.QUARTILE.INC(C182:C228,3)</f>
        <v>100</v>
      </c>
      <c r="D235" s="5"/>
      <c r="E235" s="5"/>
      <c r="F235" s="5"/>
      <c r="G235" s="4"/>
      <c r="H235" s="86">
        <f>_xlfn.QUARTILE.INC(H182:H228,3)</f>
        <v>100</v>
      </c>
      <c r="J235" s="4"/>
    </row>
    <row r="236" spans="1:10">
      <c r="G236" s="4"/>
      <c r="J236" s="4"/>
    </row>
    <row r="237" spans="1:10">
      <c r="G237" s="4"/>
      <c r="J237" s="4"/>
    </row>
    <row r="238" spans="1:10">
      <c r="A238" s="4"/>
      <c r="B238" s="51"/>
      <c r="C238" s="4"/>
      <c r="D238" s="4"/>
      <c r="E238" s="4"/>
      <c r="F238" s="4"/>
      <c r="G238" s="4"/>
      <c r="H238" s="4"/>
      <c r="I238" s="4"/>
      <c r="J238" s="4"/>
    </row>
  </sheetData>
  <phoneticPr fontId="7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4"/>
  <sheetViews>
    <sheetView zoomScaleNormal="100" workbookViewId="0">
      <selection activeCell="K17" sqref="K17"/>
    </sheetView>
  </sheetViews>
  <sheetFormatPr defaultRowHeight="15.6"/>
  <cols>
    <col min="1" max="1" width="20.09765625" bestFit="1" customWidth="1"/>
    <col min="2" max="2" width="12.296875" style="10" customWidth="1"/>
    <col min="3" max="5" width="5.69921875" customWidth="1"/>
    <col min="6" max="6" width="13.8984375" customWidth="1"/>
    <col min="7" max="7" width="2.19921875" customWidth="1"/>
    <col min="8" max="9" width="11.296875" customWidth="1"/>
    <col min="10" max="10" width="2.19921875" customWidth="1"/>
  </cols>
  <sheetData>
    <row r="1" spans="1:18" ht="25.8">
      <c r="A1" s="71" t="s">
        <v>282</v>
      </c>
      <c r="G1" s="4"/>
      <c r="H1" s="72" t="s">
        <v>66</v>
      </c>
      <c r="I1" s="25"/>
      <c r="J1" s="4"/>
    </row>
    <row r="2" spans="1:18" ht="25.8">
      <c r="A2" s="97" t="s">
        <v>50</v>
      </c>
      <c r="B2" s="105" t="s">
        <v>228</v>
      </c>
      <c r="C2" s="25" t="str">
        <f>CONCATENATE("ABR thresholds for ",A2," sounds ")</f>
        <v xml:space="preserve">ABR thresholds for Click sounds </v>
      </c>
      <c r="D2" s="25"/>
      <c r="E2" s="25"/>
      <c r="F2" s="25"/>
      <c r="G2" s="4"/>
      <c r="H2" s="72" t="s">
        <v>279</v>
      </c>
      <c r="I2" s="25"/>
      <c r="J2" s="4"/>
    </row>
    <row r="3" spans="1:18">
      <c r="A3" s="104" t="s">
        <v>56</v>
      </c>
      <c r="B3" s="103" t="s">
        <v>281</v>
      </c>
      <c r="C3" s="9">
        <v>3</v>
      </c>
      <c r="D3" s="9">
        <v>4</v>
      </c>
      <c r="E3" s="9">
        <v>5</v>
      </c>
      <c r="F3" s="9"/>
      <c r="G3" s="4"/>
      <c r="H3" s="63" t="s">
        <v>64</v>
      </c>
      <c r="I3" s="101" t="s">
        <v>278</v>
      </c>
      <c r="J3" s="4"/>
    </row>
    <row r="4" spans="1:18">
      <c r="A4" s="121" t="s">
        <v>558</v>
      </c>
      <c r="B4" s="122" t="s">
        <v>562</v>
      </c>
      <c r="C4" s="123">
        <v>100</v>
      </c>
      <c r="D4" s="8"/>
      <c r="E4" s="8"/>
      <c r="F4" s="8"/>
      <c r="G4" s="4"/>
      <c r="H4" s="2">
        <f t="shared" ref="H4:H6" si="0">AVERAGE(C4:E4)</f>
        <v>100</v>
      </c>
      <c r="I4" s="2"/>
      <c r="J4" s="4"/>
    </row>
    <row r="5" spans="1:18">
      <c r="A5" s="121" t="s">
        <v>559</v>
      </c>
      <c r="B5" s="122" t="s">
        <v>562</v>
      </c>
      <c r="C5" s="123">
        <v>100</v>
      </c>
      <c r="D5" s="8"/>
      <c r="E5" s="8"/>
      <c r="F5" s="8"/>
      <c r="G5" s="4"/>
      <c r="H5" s="2">
        <f t="shared" si="0"/>
        <v>100</v>
      </c>
      <c r="I5" s="2"/>
      <c r="J5" s="4"/>
    </row>
    <row r="6" spans="1:18">
      <c r="A6" s="121" t="s">
        <v>560</v>
      </c>
      <c r="B6" s="122" t="s">
        <v>562</v>
      </c>
      <c r="C6" s="123">
        <v>100</v>
      </c>
      <c r="D6" s="8"/>
      <c r="E6" s="8"/>
      <c r="F6" s="8"/>
      <c r="G6" s="4"/>
      <c r="H6" s="2">
        <f t="shared" si="0"/>
        <v>100</v>
      </c>
      <c r="I6" s="8"/>
      <c r="J6" s="4"/>
    </row>
    <row r="7" spans="1:18">
      <c r="A7" s="8"/>
      <c r="B7" s="34"/>
      <c r="C7" s="8"/>
      <c r="D7" s="8"/>
      <c r="E7" s="8"/>
      <c r="F7" s="8"/>
      <c r="G7" s="4"/>
      <c r="H7" s="59"/>
      <c r="I7" s="8"/>
      <c r="J7" s="4"/>
      <c r="K7" s="8"/>
      <c r="L7" s="8"/>
      <c r="M7" s="8"/>
      <c r="N7" s="8"/>
      <c r="O7" s="8"/>
      <c r="P7" s="8"/>
    </row>
    <row r="8" spans="1:18" s="8" customFormat="1">
      <c r="B8" s="13"/>
      <c r="G8" s="4"/>
      <c r="H8" s="59"/>
      <c r="J8" s="4"/>
    </row>
    <row r="9" spans="1:18">
      <c r="A9" s="28"/>
      <c r="B9" s="125"/>
      <c r="C9" s="28"/>
      <c r="D9" s="28"/>
      <c r="E9" s="28"/>
      <c r="F9" s="28"/>
      <c r="G9" s="4"/>
      <c r="H9" s="129"/>
      <c r="I9" s="4"/>
      <c r="J9" s="4"/>
      <c r="K9" s="8"/>
      <c r="L9" s="8"/>
      <c r="M9" s="8"/>
      <c r="N9" s="8"/>
      <c r="O9" s="8"/>
      <c r="P9" s="8"/>
      <c r="Q9" s="8"/>
      <c r="R9" s="8"/>
    </row>
    <row r="10" spans="1:18">
      <c r="A10" s="15"/>
      <c r="B10" s="3" t="s">
        <v>45</v>
      </c>
      <c r="C10" s="15">
        <f>AVERAGE(C4:C8)</f>
        <v>100</v>
      </c>
      <c r="D10" s="15"/>
      <c r="E10" s="15"/>
      <c r="F10" s="15"/>
      <c r="G10" s="15"/>
      <c r="H10" s="15">
        <f>AVERAGE(H4:H8)</f>
        <v>100</v>
      </c>
      <c r="I10" s="15"/>
      <c r="J10" s="15"/>
      <c r="K10" s="15"/>
      <c r="L10" s="119"/>
      <c r="M10" s="120"/>
      <c r="N10" s="120"/>
      <c r="O10" s="8"/>
      <c r="P10" s="8"/>
      <c r="Q10" s="8"/>
      <c r="R10" s="8"/>
    </row>
    <row r="11" spans="1:18">
      <c r="A11" s="15"/>
      <c r="B11" s="3" t="s">
        <v>46</v>
      </c>
      <c r="C11" s="15">
        <f>_xlfn.STDEV.S(C4:C8)</f>
        <v>0</v>
      </c>
      <c r="D11" s="15"/>
      <c r="E11" s="15"/>
      <c r="F11" s="15"/>
      <c r="G11" s="15"/>
      <c r="H11" s="15">
        <f>_xlfn.STDEV.S(H4:H8)</f>
        <v>0</v>
      </c>
      <c r="I11" s="15"/>
      <c r="J11" s="15"/>
      <c r="K11" s="15"/>
      <c r="L11" s="119"/>
      <c r="M11" s="120"/>
      <c r="N11" s="120"/>
      <c r="O11" s="8"/>
      <c r="P11" s="8"/>
      <c r="Q11" s="8"/>
      <c r="R11" s="8"/>
    </row>
    <row r="12" spans="1:18">
      <c r="A12" s="15"/>
      <c r="B12" s="3" t="s">
        <v>47</v>
      </c>
      <c r="C12" s="15">
        <f>COUNT(C4:C8)</f>
        <v>3</v>
      </c>
      <c r="D12" s="15"/>
      <c r="E12" s="15"/>
      <c r="F12" s="15"/>
      <c r="G12" s="15"/>
      <c r="H12" s="15">
        <f>COUNT(H4:H8)</f>
        <v>3</v>
      </c>
      <c r="I12" s="15"/>
      <c r="J12" s="15"/>
      <c r="K12" s="15"/>
      <c r="L12" s="119"/>
      <c r="M12" s="119"/>
      <c r="N12" s="120"/>
      <c r="O12" s="120"/>
      <c r="P12" s="8"/>
      <c r="Q12" s="8"/>
      <c r="R12" s="8"/>
    </row>
    <row r="13" spans="1:18">
      <c r="A13" s="15"/>
      <c r="B13" s="3"/>
      <c r="C13" s="15"/>
      <c r="D13" s="15"/>
      <c r="E13" s="15"/>
      <c r="F13" s="15"/>
      <c r="G13" s="15"/>
      <c r="H13" s="60"/>
      <c r="I13" s="15"/>
      <c r="J13" s="15"/>
      <c r="K13" s="15"/>
      <c r="L13" s="8"/>
      <c r="M13" s="119"/>
      <c r="N13" s="120"/>
      <c r="O13" s="120"/>
      <c r="P13" s="8"/>
      <c r="Q13" s="8"/>
      <c r="R13" s="8"/>
    </row>
    <row r="14" spans="1:18">
      <c r="A14" s="15"/>
      <c r="B14" s="3"/>
      <c r="C14" s="15"/>
      <c r="D14" s="15"/>
      <c r="E14" s="15"/>
      <c r="F14" s="15"/>
      <c r="G14" s="15"/>
      <c r="H14" s="60"/>
      <c r="I14" s="15"/>
      <c r="J14" s="15"/>
      <c r="K14" s="15"/>
      <c r="L14" s="8"/>
      <c r="M14" s="119"/>
      <c r="N14" s="120"/>
      <c r="O14" s="120"/>
      <c r="P14" s="8"/>
      <c r="Q14" s="8"/>
      <c r="R14" s="8"/>
    </row>
    <row r="15" spans="1:18">
      <c r="A15" s="15"/>
      <c r="B15" s="3"/>
      <c r="C15" s="15"/>
      <c r="D15" s="15"/>
      <c r="E15" s="15"/>
      <c r="F15" s="15"/>
      <c r="G15" s="15"/>
      <c r="H15" s="60"/>
      <c r="I15" s="15"/>
      <c r="J15" s="15"/>
      <c r="K15" s="15"/>
      <c r="M15" s="8"/>
      <c r="N15" s="8"/>
      <c r="O15" s="8"/>
      <c r="P15" s="8"/>
      <c r="Q15" s="8"/>
      <c r="R15" s="8"/>
    </row>
    <row r="16" spans="1:18">
      <c r="A16" s="15"/>
      <c r="B16" s="3"/>
      <c r="C16" s="15"/>
      <c r="D16" s="15"/>
      <c r="E16" s="15"/>
      <c r="F16" s="15"/>
      <c r="G16" s="15"/>
      <c r="H16" s="60"/>
      <c r="I16" s="15"/>
      <c r="J16" s="15"/>
      <c r="K16" s="15"/>
      <c r="M16" s="8"/>
      <c r="N16" s="8"/>
      <c r="O16" s="8"/>
      <c r="P16" s="8"/>
      <c r="Q16" s="8"/>
      <c r="R16" s="8"/>
    </row>
    <row r="17" spans="1:11">
      <c r="A17" s="15"/>
      <c r="B17" s="3"/>
      <c r="C17" s="15"/>
      <c r="D17" s="15"/>
      <c r="E17" s="15"/>
      <c r="F17" s="15"/>
      <c r="G17" s="15"/>
      <c r="H17" s="60"/>
      <c r="I17" s="15"/>
      <c r="J17" s="15"/>
      <c r="K17" s="15"/>
    </row>
    <row r="18" spans="1:11">
      <c r="A18" s="15"/>
      <c r="B18" s="3"/>
      <c r="C18" s="15"/>
      <c r="D18" s="15"/>
      <c r="E18" s="15"/>
      <c r="F18" s="15"/>
      <c r="G18" s="15"/>
      <c r="H18" s="60"/>
      <c r="I18" s="15"/>
      <c r="J18" s="15"/>
      <c r="K18" s="15"/>
    </row>
    <row r="19" spans="1:11">
      <c r="A19" s="15"/>
      <c r="B19" s="3"/>
      <c r="C19" s="15"/>
      <c r="D19" s="15"/>
      <c r="E19" s="15"/>
      <c r="F19" s="15"/>
      <c r="G19" s="15"/>
      <c r="H19" s="60"/>
      <c r="I19" s="15"/>
      <c r="J19" s="15"/>
      <c r="K19" s="15"/>
    </row>
    <row r="20" spans="1:11">
      <c r="A20" s="15"/>
      <c r="B20" s="3"/>
      <c r="C20" s="15"/>
      <c r="D20" s="15"/>
      <c r="E20" s="15"/>
      <c r="F20" s="15"/>
      <c r="G20" s="15"/>
      <c r="H20" s="60"/>
      <c r="I20" s="15"/>
      <c r="J20" s="15"/>
      <c r="K20" s="15"/>
    </row>
    <row r="21" spans="1:11">
      <c r="A21" s="15"/>
      <c r="B21" s="3"/>
      <c r="C21" s="15"/>
      <c r="D21" s="15"/>
      <c r="E21" s="15"/>
      <c r="F21" s="15"/>
      <c r="G21" s="15"/>
      <c r="H21" s="60"/>
      <c r="I21" s="15"/>
      <c r="J21" s="15"/>
      <c r="K21" s="15"/>
    </row>
    <row r="22" spans="1:11">
      <c r="A22" s="15"/>
      <c r="B22" s="3"/>
      <c r="C22" s="15"/>
      <c r="D22" s="15"/>
      <c r="E22" s="15"/>
      <c r="F22" s="15"/>
      <c r="G22" s="15"/>
      <c r="H22" s="60"/>
      <c r="I22" s="15"/>
      <c r="J22" s="15"/>
      <c r="K22" s="15"/>
    </row>
    <row r="23" spans="1:11">
      <c r="A23" s="15"/>
      <c r="B23" s="3"/>
      <c r="C23" s="15"/>
      <c r="D23" s="15"/>
      <c r="E23" s="15"/>
      <c r="F23" s="15"/>
      <c r="G23" s="15"/>
      <c r="H23" s="60"/>
      <c r="I23" s="15"/>
      <c r="J23" s="15"/>
      <c r="K23" s="15"/>
    </row>
    <row r="24" spans="1:11">
      <c r="A24" s="15"/>
      <c r="B24" s="3"/>
      <c r="C24" s="15"/>
      <c r="D24" s="15"/>
      <c r="E24" s="15"/>
      <c r="F24" s="15"/>
      <c r="G24" s="15"/>
      <c r="H24" s="60"/>
      <c r="I24" s="60"/>
      <c r="J24" s="15"/>
      <c r="K24" s="15"/>
    </row>
    <row r="25" spans="1:11">
      <c r="A25" s="15"/>
      <c r="B25" s="3"/>
      <c r="C25" s="15"/>
      <c r="D25" s="15"/>
      <c r="E25" s="15"/>
      <c r="F25" s="15"/>
      <c r="G25" s="15"/>
      <c r="H25" s="60"/>
      <c r="I25" s="60"/>
      <c r="J25" s="15"/>
      <c r="K25" s="15"/>
    </row>
    <row r="26" spans="1:11">
      <c r="A26" s="15"/>
      <c r="B26" s="3"/>
      <c r="C26" s="15"/>
      <c r="D26" s="15"/>
      <c r="E26" s="15"/>
      <c r="F26" s="15"/>
      <c r="G26" s="15"/>
      <c r="H26" s="60"/>
      <c r="I26" s="60"/>
      <c r="J26" s="15"/>
      <c r="K26" s="15"/>
    </row>
    <row r="27" spans="1:11">
      <c r="A27" s="15"/>
      <c r="B27" s="3"/>
      <c r="C27" s="15"/>
      <c r="D27" s="15"/>
      <c r="E27" s="15"/>
      <c r="F27" s="15"/>
      <c r="G27" s="15"/>
      <c r="H27" s="60"/>
      <c r="I27" s="60"/>
      <c r="J27" s="15"/>
      <c r="K27" s="15"/>
    </row>
    <row r="28" spans="1:11">
      <c r="A28" s="15"/>
      <c r="B28" s="3"/>
      <c r="C28" s="15"/>
      <c r="D28" s="15"/>
      <c r="E28" s="15"/>
      <c r="F28" s="15"/>
      <c r="G28" s="15"/>
      <c r="H28" s="60"/>
      <c r="I28" s="60"/>
      <c r="J28" s="15"/>
      <c r="K28" s="15"/>
    </row>
    <row r="29" spans="1:11">
      <c r="A29" s="15"/>
      <c r="B29" s="3"/>
      <c r="C29" s="15"/>
      <c r="D29" s="15"/>
      <c r="E29" s="15"/>
      <c r="F29" s="15"/>
      <c r="G29" s="15"/>
      <c r="H29" s="60"/>
      <c r="I29" s="60"/>
      <c r="J29" s="15"/>
      <c r="K29" s="15"/>
    </row>
    <row r="30" spans="1:11">
      <c r="A30" s="15"/>
      <c r="B30" s="3"/>
      <c r="C30" s="15"/>
      <c r="D30" s="15"/>
      <c r="E30" s="15"/>
      <c r="F30" s="15"/>
      <c r="G30" s="15"/>
      <c r="H30" s="60"/>
      <c r="I30" s="60"/>
      <c r="J30" s="15"/>
      <c r="K30" s="15"/>
    </row>
    <row r="31" spans="1:11">
      <c r="A31" s="15"/>
      <c r="B31" s="3"/>
      <c r="C31" s="15"/>
      <c r="D31" s="15"/>
      <c r="E31" s="15"/>
      <c r="F31" s="15"/>
      <c r="G31" s="15"/>
      <c r="H31" s="60"/>
      <c r="I31" s="60"/>
      <c r="J31" s="15"/>
      <c r="K31" s="15"/>
    </row>
    <row r="32" spans="1:11">
      <c r="A32" s="15"/>
      <c r="B32" s="3"/>
      <c r="C32" s="15"/>
      <c r="D32" s="15"/>
      <c r="E32" s="15"/>
      <c r="F32" s="15"/>
      <c r="G32" s="15"/>
      <c r="H32" s="60"/>
      <c r="I32" s="60"/>
      <c r="J32" s="15"/>
      <c r="K32" s="15"/>
    </row>
    <row r="33" spans="1:11">
      <c r="A33" s="15"/>
      <c r="B33" s="3"/>
      <c r="C33" s="15"/>
      <c r="D33" s="15"/>
      <c r="E33" s="15"/>
      <c r="F33" s="15"/>
      <c r="G33" s="15"/>
      <c r="H33" s="60"/>
      <c r="I33" s="60"/>
      <c r="J33" s="15"/>
      <c r="K33" s="15"/>
    </row>
    <row r="34" spans="1:11">
      <c r="A34" s="15"/>
      <c r="B34" s="3"/>
      <c r="C34" s="15"/>
      <c r="D34" s="15"/>
      <c r="E34" s="15"/>
      <c r="F34" s="15"/>
      <c r="G34" s="15"/>
      <c r="H34" s="60"/>
      <c r="I34" s="60"/>
      <c r="J34" s="15"/>
      <c r="K34" s="15"/>
    </row>
    <row r="35" spans="1:11">
      <c r="A35" s="15"/>
      <c r="B35" s="3"/>
      <c r="C35" s="15"/>
      <c r="D35" s="15"/>
      <c r="E35" s="15"/>
      <c r="F35" s="15"/>
      <c r="G35" s="15"/>
      <c r="H35" s="60"/>
      <c r="I35" s="60"/>
      <c r="J35" s="15"/>
      <c r="K35" s="15"/>
    </row>
    <row r="36" spans="1:11">
      <c r="A36" s="15"/>
      <c r="B36" s="3"/>
      <c r="C36" s="15"/>
      <c r="D36" s="15"/>
      <c r="E36" s="15"/>
      <c r="F36" s="15"/>
      <c r="G36" s="15"/>
      <c r="H36" s="60"/>
      <c r="I36" s="60"/>
      <c r="J36" s="15"/>
      <c r="K36" s="15"/>
    </row>
    <row r="37" spans="1:11">
      <c r="A37" s="15"/>
      <c r="B37" s="3"/>
      <c r="C37" s="15"/>
      <c r="D37" s="15"/>
      <c r="E37" s="15"/>
      <c r="F37" s="15"/>
      <c r="G37" s="15"/>
      <c r="H37" s="60"/>
      <c r="I37" s="60"/>
      <c r="J37" s="15"/>
      <c r="K37" s="15"/>
    </row>
    <row r="38" spans="1:11">
      <c r="A38" s="15"/>
      <c r="B38" s="3"/>
      <c r="C38" s="15"/>
      <c r="D38" s="15"/>
      <c r="E38" s="15"/>
      <c r="F38" s="15"/>
      <c r="G38" s="15"/>
      <c r="H38" s="60"/>
      <c r="I38" s="60"/>
      <c r="J38" s="15"/>
      <c r="K38" s="15"/>
    </row>
    <row r="39" spans="1:11">
      <c r="A39" s="15"/>
      <c r="B39" s="3"/>
      <c r="C39" s="15"/>
      <c r="D39" s="15"/>
      <c r="E39" s="15"/>
      <c r="F39" s="15"/>
      <c r="G39" s="15"/>
      <c r="H39" s="60"/>
      <c r="I39" s="60"/>
      <c r="J39" s="15"/>
      <c r="K39" s="15"/>
    </row>
    <row r="40" spans="1:11">
      <c r="A40" s="15"/>
      <c r="B40" s="3"/>
      <c r="C40" s="15"/>
      <c r="D40" s="15"/>
      <c r="E40" s="15"/>
      <c r="F40" s="15"/>
      <c r="G40" s="15"/>
      <c r="H40" s="60"/>
      <c r="I40" s="60"/>
      <c r="J40" s="15"/>
      <c r="K40" s="15"/>
    </row>
    <row r="41" spans="1:11">
      <c r="A41" s="15"/>
      <c r="B41" s="3"/>
      <c r="C41" s="15"/>
      <c r="D41" s="15"/>
      <c r="E41" s="15"/>
      <c r="F41" s="15"/>
      <c r="G41" s="15"/>
      <c r="H41" s="60"/>
      <c r="I41" s="60"/>
      <c r="J41" s="15"/>
      <c r="K41" s="15"/>
    </row>
    <row r="42" spans="1:11">
      <c r="A42" s="15"/>
      <c r="B42" s="3"/>
      <c r="C42" s="15"/>
      <c r="D42" s="15"/>
      <c r="E42" s="15"/>
      <c r="F42" s="15"/>
      <c r="G42" s="15"/>
      <c r="H42" s="60"/>
      <c r="I42" s="60"/>
      <c r="J42" s="15"/>
      <c r="K42" s="15"/>
    </row>
    <row r="43" spans="1:11">
      <c r="A43" s="15"/>
      <c r="B43" s="3"/>
      <c r="C43" s="15"/>
      <c r="D43" s="15"/>
      <c r="E43" s="15"/>
      <c r="F43" s="15"/>
      <c r="G43" s="15"/>
      <c r="H43" s="60"/>
      <c r="I43" s="60"/>
      <c r="J43" s="15"/>
      <c r="K43" s="15"/>
    </row>
    <row r="44" spans="1:11">
      <c r="A44" s="15"/>
      <c r="B44" s="3"/>
      <c r="C44" s="15"/>
      <c r="D44" s="15"/>
      <c r="E44" s="15"/>
      <c r="F44" s="15"/>
      <c r="G44" s="15"/>
      <c r="H44" s="60"/>
      <c r="I44" s="60"/>
      <c r="J44" s="15"/>
      <c r="K44" s="15"/>
    </row>
    <row r="45" spans="1:11">
      <c r="A45" s="15"/>
      <c r="B45" s="3"/>
      <c r="C45" s="15"/>
      <c r="D45" s="15"/>
      <c r="E45" s="15"/>
      <c r="F45" s="15"/>
      <c r="G45" s="15"/>
      <c r="H45" s="60"/>
      <c r="I45" s="60"/>
      <c r="J45" s="15"/>
      <c r="K45" s="15"/>
    </row>
    <row r="46" spans="1:11">
      <c r="A46" s="15"/>
      <c r="B46" s="3"/>
      <c r="C46" s="15"/>
      <c r="D46" s="15"/>
      <c r="E46" s="15"/>
      <c r="F46" s="15"/>
      <c r="G46" s="15"/>
      <c r="H46" s="60"/>
      <c r="I46" s="60"/>
      <c r="J46" s="15"/>
      <c r="K46" s="15"/>
    </row>
    <row r="47" spans="1:11">
      <c r="A47" s="15"/>
      <c r="B47" s="3"/>
      <c r="C47" s="15"/>
      <c r="D47" s="15"/>
      <c r="E47" s="15"/>
      <c r="F47" s="15"/>
      <c r="G47" s="15"/>
      <c r="H47" s="60"/>
      <c r="I47" s="60"/>
      <c r="J47" s="15"/>
      <c r="K47" s="15"/>
    </row>
    <row r="48" spans="1:11">
      <c r="A48" s="15"/>
      <c r="B48" s="3"/>
      <c r="C48" s="15"/>
      <c r="D48" s="15"/>
      <c r="E48" s="15"/>
      <c r="F48" s="15"/>
      <c r="G48" s="15"/>
      <c r="H48" s="15"/>
      <c r="I48" s="60"/>
      <c r="J48" s="15"/>
      <c r="K48" s="15"/>
    </row>
    <row r="49" spans="1:11">
      <c r="A49" s="15"/>
      <c r="B49" s="3"/>
      <c r="C49" s="15"/>
      <c r="D49" s="15"/>
      <c r="E49" s="15"/>
      <c r="F49" s="15"/>
      <c r="G49" s="15"/>
      <c r="H49" s="15"/>
      <c r="I49" s="60"/>
      <c r="J49" s="15"/>
      <c r="K49" s="15"/>
    </row>
    <row r="50" spans="1:11">
      <c r="A50" s="15"/>
      <c r="B50" s="3"/>
      <c r="C50" s="15"/>
      <c r="D50" s="15"/>
      <c r="E50" s="15"/>
      <c r="F50" s="15"/>
      <c r="G50" s="15"/>
      <c r="H50" s="15"/>
      <c r="I50" s="60"/>
      <c r="J50" s="15"/>
      <c r="K50" s="15"/>
    </row>
    <row r="51" spans="1:11">
      <c r="A51" s="15"/>
      <c r="B51" s="3"/>
      <c r="C51" s="15"/>
      <c r="D51" s="15"/>
      <c r="E51" s="15"/>
      <c r="F51" s="15"/>
      <c r="G51" s="15"/>
      <c r="H51" s="60"/>
      <c r="I51" s="15"/>
      <c r="J51" s="15"/>
      <c r="K51" s="15"/>
    </row>
    <row r="52" spans="1:11">
      <c r="A52" s="15"/>
      <c r="B52" s="3"/>
      <c r="C52" s="60"/>
      <c r="D52" s="60"/>
      <c r="E52" s="60"/>
      <c r="F52" s="60"/>
      <c r="G52" s="15"/>
      <c r="H52" s="60"/>
      <c r="I52" s="60"/>
      <c r="J52" s="15"/>
      <c r="K52" s="15"/>
    </row>
    <row r="53" spans="1:11">
      <c r="A53" s="15"/>
      <c r="B53" s="3"/>
      <c r="C53" s="60"/>
      <c r="D53" s="60"/>
      <c r="E53" s="60"/>
      <c r="F53" s="60"/>
      <c r="G53" s="15"/>
      <c r="H53" s="60"/>
      <c r="I53" s="60"/>
      <c r="J53" s="15"/>
      <c r="K53" s="15"/>
    </row>
    <row r="54" spans="1:11">
      <c r="A54" s="15"/>
      <c r="B54" s="3"/>
      <c r="C54" s="15"/>
      <c r="D54" s="15"/>
      <c r="E54" s="15"/>
      <c r="F54" s="15"/>
      <c r="G54" s="15"/>
      <c r="H54" s="15"/>
      <c r="I54" s="15"/>
      <c r="J54" s="15"/>
      <c r="K54" s="15"/>
    </row>
    <row r="55" spans="1:11">
      <c r="A55" s="15"/>
      <c r="B55" s="3"/>
      <c r="C55" s="15"/>
      <c r="D55" s="15"/>
      <c r="E55" s="15"/>
      <c r="F55" s="15"/>
      <c r="G55" s="15"/>
      <c r="H55" s="15"/>
      <c r="I55" s="15"/>
      <c r="J55" s="15"/>
      <c r="K55" s="15"/>
    </row>
    <row r="56" spans="1:11">
      <c r="A56" s="15"/>
      <c r="B56" s="67"/>
      <c r="C56" s="124"/>
      <c r="D56" s="124"/>
      <c r="E56" s="15"/>
      <c r="F56" s="15"/>
      <c r="G56" s="15"/>
      <c r="H56" s="124"/>
      <c r="I56" s="15"/>
      <c r="J56" s="15"/>
      <c r="K56" s="15"/>
    </row>
    <row r="57" spans="1:11">
      <c r="A57" s="15"/>
      <c r="B57" s="67"/>
      <c r="C57" s="124"/>
      <c r="D57" s="124"/>
      <c r="E57" s="15"/>
      <c r="F57" s="15"/>
      <c r="G57" s="15"/>
      <c r="H57" s="124"/>
      <c r="I57" s="15"/>
      <c r="J57" s="15"/>
      <c r="K57" s="15"/>
    </row>
    <row r="58" spans="1:11">
      <c r="A58" s="15"/>
      <c r="B58" s="67"/>
      <c r="C58" s="124"/>
      <c r="D58" s="124"/>
      <c r="E58" s="15"/>
      <c r="F58" s="15"/>
      <c r="G58" s="15"/>
      <c r="H58" s="124"/>
      <c r="I58" s="15"/>
      <c r="J58" s="15"/>
      <c r="K58" s="15"/>
    </row>
    <row r="59" spans="1:11">
      <c r="A59" s="15"/>
      <c r="B59" s="3"/>
      <c r="C59" s="15"/>
      <c r="D59" s="15"/>
      <c r="E59" s="15"/>
      <c r="F59" s="15"/>
      <c r="G59" s="15"/>
      <c r="H59" s="15"/>
      <c r="I59" s="15"/>
      <c r="J59" s="15"/>
      <c r="K59" s="15"/>
    </row>
    <row r="60" spans="1:11">
      <c r="A60" s="15"/>
      <c r="B60" s="3"/>
      <c r="C60" s="15"/>
      <c r="D60" s="15"/>
      <c r="E60" s="15"/>
      <c r="F60" s="15"/>
      <c r="G60" s="15"/>
      <c r="H60" s="15"/>
      <c r="I60" s="15"/>
      <c r="J60" s="15"/>
      <c r="K60" s="15"/>
    </row>
    <row r="61" spans="1:11">
      <c r="A61" s="15"/>
      <c r="B61" s="3"/>
      <c r="C61" s="15"/>
      <c r="D61" s="15"/>
      <c r="E61" s="15"/>
      <c r="F61" s="15"/>
      <c r="G61" s="15"/>
      <c r="H61" s="15"/>
      <c r="I61" s="15"/>
      <c r="J61" s="15"/>
      <c r="K61" s="15"/>
    </row>
    <row r="62" spans="1:11">
      <c r="A62" s="30"/>
      <c r="B62" s="45"/>
      <c r="C62" s="32"/>
      <c r="D62" s="32"/>
      <c r="E62" s="32"/>
      <c r="F62" s="32"/>
      <c r="G62" s="15"/>
      <c r="H62" s="32"/>
      <c r="I62" s="32"/>
      <c r="J62" s="15"/>
      <c r="K62" s="15"/>
    </row>
    <row r="63" spans="1:11">
      <c r="A63" s="118"/>
      <c r="B63" s="127"/>
      <c r="C63" s="107"/>
      <c r="D63" s="107"/>
      <c r="E63" s="107"/>
      <c r="F63" s="107"/>
      <c r="G63" s="15"/>
      <c r="H63" s="128"/>
      <c r="I63" s="30"/>
      <c r="J63" s="15"/>
      <c r="K63" s="15"/>
    </row>
    <row r="64" spans="1:11">
      <c r="A64" s="15"/>
      <c r="B64" s="3"/>
      <c r="C64" s="15"/>
      <c r="D64" s="15"/>
      <c r="E64" s="15"/>
      <c r="F64" s="15"/>
      <c r="G64" s="15"/>
      <c r="H64" s="60"/>
      <c r="I64" s="60"/>
      <c r="J64" s="15"/>
      <c r="K64" s="15"/>
    </row>
    <row r="65" spans="1:11">
      <c r="A65" s="15"/>
      <c r="B65" s="3"/>
      <c r="C65" s="15"/>
      <c r="D65" s="15"/>
      <c r="E65" s="15"/>
      <c r="F65" s="15"/>
      <c r="G65" s="15"/>
      <c r="H65" s="60"/>
      <c r="I65" s="60"/>
      <c r="J65" s="15"/>
      <c r="K65" s="15"/>
    </row>
    <row r="66" spans="1:11">
      <c r="A66" s="15"/>
      <c r="B66" s="3"/>
      <c r="C66" s="15"/>
      <c r="D66" s="15"/>
      <c r="E66" s="15"/>
      <c r="F66" s="15"/>
      <c r="G66" s="15"/>
      <c r="H66" s="60"/>
      <c r="I66" s="15"/>
      <c r="J66" s="15"/>
      <c r="K66" s="15"/>
    </row>
    <row r="67" spans="1:11">
      <c r="A67" s="15"/>
      <c r="B67" s="3"/>
      <c r="C67" s="15"/>
      <c r="D67" s="15"/>
      <c r="E67" s="15"/>
      <c r="F67" s="15"/>
      <c r="G67" s="15"/>
      <c r="H67" s="60"/>
      <c r="I67" s="15"/>
      <c r="J67" s="15"/>
      <c r="K67" s="15"/>
    </row>
    <row r="68" spans="1:11" s="8" customFormat="1">
      <c r="A68" s="15"/>
      <c r="B68" s="3"/>
      <c r="C68" s="15"/>
      <c r="D68" s="15"/>
      <c r="E68" s="15"/>
      <c r="F68" s="15"/>
      <c r="G68" s="15"/>
      <c r="H68" s="60"/>
      <c r="I68" s="15"/>
      <c r="J68" s="15"/>
      <c r="K68" s="15"/>
    </row>
    <row r="69" spans="1:11">
      <c r="A69" s="15"/>
      <c r="B69" s="3"/>
      <c r="C69" s="15"/>
      <c r="D69" s="15"/>
      <c r="E69" s="15"/>
      <c r="F69" s="15"/>
      <c r="G69" s="15"/>
      <c r="H69" s="60"/>
      <c r="I69" s="15"/>
      <c r="J69" s="15"/>
      <c r="K69" s="15"/>
    </row>
    <row r="70" spans="1:11">
      <c r="A70" s="15"/>
      <c r="B70" s="3"/>
      <c r="C70" s="15"/>
      <c r="D70" s="15"/>
      <c r="E70" s="15"/>
      <c r="F70" s="15"/>
      <c r="G70" s="15"/>
      <c r="H70" s="60"/>
      <c r="I70" s="15"/>
      <c r="J70" s="15"/>
      <c r="K70" s="15"/>
    </row>
    <row r="71" spans="1:11">
      <c r="A71" s="15"/>
      <c r="B71" s="3"/>
      <c r="C71" s="15"/>
      <c r="D71" s="15"/>
      <c r="E71" s="15"/>
      <c r="F71" s="15"/>
      <c r="G71" s="15"/>
      <c r="H71" s="60"/>
      <c r="I71" s="15"/>
      <c r="J71" s="15"/>
      <c r="K71" s="15"/>
    </row>
    <row r="72" spans="1:11">
      <c r="A72" s="15"/>
      <c r="B72" s="3"/>
      <c r="C72" s="15"/>
      <c r="D72" s="15"/>
      <c r="E72" s="15"/>
      <c r="F72" s="15"/>
      <c r="G72" s="15"/>
      <c r="H72" s="60"/>
      <c r="I72" s="15"/>
      <c r="J72" s="15"/>
      <c r="K72" s="15"/>
    </row>
    <row r="73" spans="1:11">
      <c r="A73" s="15"/>
      <c r="B73" s="3"/>
      <c r="C73" s="15"/>
      <c r="D73" s="15"/>
      <c r="E73" s="15"/>
      <c r="F73" s="15"/>
      <c r="G73" s="15"/>
      <c r="H73" s="60"/>
      <c r="I73" s="15"/>
      <c r="J73" s="15"/>
      <c r="K73" s="15"/>
    </row>
    <row r="74" spans="1:11">
      <c r="A74" s="15"/>
      <c r="B74" s="3"/>
      <c r="C74" s="15"/>
      <c r="D74" s="15"/>
      <c r="E74" s="15"/>
      <c r="F74" s="15"/>
      <c r="G74" s="15"/>
      <c r="H74" s="60"/>
      <c r="I74" s="15"/>
      <c r="J74" s="15"/>
      <c r="K74" s="15"/>
    </row>
    <row r="75" spans="1:11">
      <c r="A75" s="15"/>
      <c r="B75" s="3"/>
      <c r="C75" s="15"/>
      <c r="D75" s="15"/>
      <c r="E75" s="15"/>
      <c r="F75" s="15"/>
      <c r="G75" s="15"/>
      <c r="H75" s="60"/>
      <c r="I75" s="15"/>
      <c r="J75" s="15"/>
      <c r="K75" s="15"/>
    </row>
    <row r="76" spans="1:11">
      <c r="A76" s="15"/>
      <c r="B76" s="3"/>
      <c r="C76" s="15"/>
      <c r="D76" s="15"/>
      <c r="E76" s="15"/>
      <c r="F76" s="15"/>
      <c r="G76" s="15"/>
      <c r="H76" s="60"/>
      <c r="I76" s="15"/>
      <c r="J76" s="15"/>
      <c r="K76" s="15"/>
    </row>
    <row r="77" spans="1:11">
      <c r="A77" s="15"/>
      <c r="B77" s="3"/>
      <c r="C77" s="15"/>
      <c r="D77" s="15"/>
      <c r="E77" s="15"/>
      <c r="F77" s="15"/>
      <c r="G77" s="15"/>
      <c r="H77" s="60"/>
      <c r="I77" s="15"/>
      <c r="J77" s="15"/>
      <c r="K77" s="15"/>
    </row>
    <row r="78" spans="1:11">
      <c r="A78" s="15"/>
      <c r="B78" s="3"/>
      <c r="C78" s="15"/>
      <c r="D78" s="15"/>
      <c r="E78" s="15"/>
      <c r="F78" s="15"/>
      <c r="G78" s="15"/>
      <c r="H78" s="60"/>
      <c r="I78" s="15"/>
      <c r="J78" s="15"/>
      <c r="K78" s="15"/>
    </row>
    <row r="79" spans="1:11">
      <c r="A79" s="15"/>
      <c r="B79" s="3"/>
      <c r="C79" s="15"/>
      <c r="D79" s="15"/>
      <c r="E79" s="15"/>
      <c r="F79" s="15"/>
      <c r="G79" s="15"/>
      <c r="H79" s="60"/>
      <c r="I79" s="15"/>
      <c r="J79" s="15"/>
      <c r="K79" s="15"/>
    </row>
    <row r="80" spans="1:11">
      <c r="A80" s="15"/>
      <c r="B80" s="3"/>
      <c r="C80" s="15"/>
      <c r="D80" s="15"/>
      <c r="E80" s="15"/>
      <c r="F80" s="15"/>
      <c r="G80" s="15"/>
      <c r="H80" s="60"/>
      <c r="I80" s="15"/>
      <c r="J80" s="15"/>
      <c r="K80" s="15"/>
    </row>
    <row r="81" spans="1:11">
      <c r="A81" s="15"/>
      <c r="B81" s="3"/>
      <c r="C81" s="15"/>
      <c r="D81" s="15"/>
      <c r="E81" s="15"/>
      <c r="F81" s="15"/>
      <c r="G81" s="15"/>
      <c r="H81" s="60"/>
      <c r="I81" s="15"/>
      <c r="J81" s="15"/>
      <c r="K81" s="15"/>
    </row>
    <row r="82" spans="1:11">
      <c r="A82" s="15"/>
      <c r="B82" s="3"/>
      <c r="C82" s="15"/>
      <c r="D82" s="15"/>
      <c r="E82" s="15"/>
      <c r="F82" s="15"/>
      <c r="G82" s="15"/>
      <c r="H82" s="60"/>
      <c r="I82" s="15"/>
      <c r="J82" s="15"/>
      <c r="K82" s="15"/>
    </row>
    <row r="83" spans="1:11">
      <c r="A83" s="15"/>
      <c r="B83" s="3"/>
      <c r="C83" s="15"/>
      <c r="D83" s="15"/>
      <c r="E83" s="15"/>
      <c r="F83" s="15"/>
      <c r="G83" s="15"/>
      <c r="H83" s="60"/>
      <c r="I83" s="15"/>
      <c r="J83" s="15"/>
      <c r="K83" s="15"/>
    </row>
    <row r="84" spans="1:11">
      <c r="A84" s="15"/>
      <c r="B84" s="3"/>
      <c r="C84" s="15"/>
      <c r="D84" s="15"/>
      <c r="E84" s="15"/>
      <c r="F84" s="15"/>
      <c r="G84" s="15"/>
      <c r="H84" s="15"/>
      <c r="I84" s="60"/>
      <c r="J84" s="15"/>
      <c r="K84" s="15"/>
    </row>
    <row r="85" spans="1:11">
      <c r="A85" s="15"/>
      <c r="B85" s="3"/>
      <c r="C85" s="15"/>
      <c r="D85" s="15"/>
      <c r="E85" s="15"/>
      <c r="F85" s="15"/>
      <c r="G85" s="15"/>
      <c r="H85" s="15"/>
      <c r="I85" s="60"/>
      <c r="J85" s="15"/>
      <c r="K85" s="15"/>
    </row>
    <row r="86" spans="1:11">
      <c r="A86" s="15"/>
      <c r="B86" s="3"/>
      <c r="C86" s="15"/>
      <c r="D86" s="15"/>
      <c r="E86" s="15"/>
      <c r="F86" s="15"/>
      <c r="G86" s="15"/>
      <c r="H86" s="15"/>
      <c r="I86" s="60"/>
      <c r="J86" s="15"/>
      <c r="K86" s="15"/>
    </row>
    <row r="87" spans="1:11">
      <c r="A87" s="15"/>
      <c r="B87" s="3"/>
      <c r="C87" s="15"/>
      <c r="D87" s="15"/>
      <c r="E87" s="15"/>
      <c r="F87" s="15"/>
      <c r="G87" s="15"/>
      <c r="H87" s="15"/>
      <c r="I87" s="60"/>
      <c r="J87" s="15"/>
      <c r="K87" s="15"/>
    </row>
    <row r="88" spans="1:11">
      <c r="A88" s="15"/>
      <c r="B88" s="3"/>
      <c r="C88" s="15"/>
      <c r="D88" s="15"/>
      <c r="E88" s="15"/>
      <c r="F88" s="15"/>
      <c r="G88" s="15"/>
      <c r="H88" s="15"/>
      <c r="I88" s="60"/>
      <c r="J88" s="15"/>
      <c r="K88" s="15"/>
    </row>
    <row r="89" spans="1:11">
      <c r="A89" s="15"/>
      <c r="B89" s="3"/>
      <c r="C89" s="15"/>
      <c r="D89" s="15"/>
      <c r="E89" s="15"/>
      <c r="F89" s="15"/>
      <c r="G89" s="15"/>
      <c r="H89" s="15"/>
      <c r="I89" s="60"/>
      <c r="J89" s="15"/>
      <c r="K89" s="15"/>
    </row>
    <row r="90" spans="1:11">
      <c r="A90" s="15"/>
      <c r="B90" s="3"/>
      <c r="C90" s="15"/>
      <c r="D90" s="15"/>
      <c r="E90" s="15"/>
      <c r="F90" s="15"/>
      <c r="G90" s="15"/>
      <c r="H90" s="15"/>
      <c r="I90" s="60"/>
      <c r="J90" s="15"/>
      <c r="K90" s="15"/>
    </row>
    <row r="91" spans="1:11">
      <c r="A91" s="15"/>
      <c r="B91" s="3"/>
      <c r="C91" s="15"/>
      <c r="D91" s="15"/>
      <c r="E91" s="15"/>
      <c r="F91" s="15"/>
      <c r="G91" s="15"/>
      <c r="H91" s="15"/>
      <c r="I91" s="60"/>
      <c r="J91" s="15"/>
      <c r="K91" s="15"/>
    </row>
    <row r="92" spans="1:11">
      <c r="A92" s="15"/>
      <c r="B92" s="3"/>
      <c r="C92" s="15"/>
      <c r="D92" s="15"/>
      <c r="E92" s="15"/>
      <c r="F92" s="15"/>
      <c r="G92" s="15"/>
      <c r="H92" s="15"/>
      <c r="I92" s="60"/>
      <c r="J92" s="15"/>
      <c r="K92" s="15"/>
    </row>
    <row r="93" spans="1:11">
      <c r="A93" s="15"/>
      <c r="B93" s="3"/>
      <c r="C93" s="15"/>
      <c r="D93" s="15"/>
      <c r="E93" s="15"/>
      <c r="F93" s="15"/>
      <c r="G93" s="15"/>
      <c r="H93" s="15"/>
      <c r="I93" s="60"/>
      <c r="J93" s="15"/>
      <c r="K93" s="15"/>
    </row>
    <row r="94" spans="1:11">
      <c r="A94" s="15"/>
      <c r="B94" s="3"/>
      <c r="C94" s="15"/>
      <c r="D94" s="15"/>
      <c r="E94" s="15"/>
      <c r="F94" s="15"/>
      <c r="G94" s="15"/>
      <c r="H94" s="60"/>
      <c r="I94" s="60"/>
      <c r="J94" s="15"/>
      <c r="K94" s="15"/>
    </row>
    <row r="95" spans="1:11">
      <c r="A95" s="15"/>
      <c r="B95" s="3"/>
      <c r="C95" s="15"/>
      <c r="D95" s="15"/>
      <c r="E95" s="15"/>
      <c r="F95" s="15"/>
      <c r="G95" s="15"/>
      <c r="H95" s="60"/>
      <c r="I95" s="60"/>
      <c r="J95" s="15"/>
      <c r="K95" s="15"/>
    </row>
    <row r="96" spans="1:11">
      <c r="A96" s="15"/>
      <c r="B96" s="3"/>
      <c r="C96" s="15"/>
      <c r="D96" s="15"/>
      <c r="E96" s="15"/>
      <c r="F96" s="15"/>
      <c r="G96" s="15"/>
      <c r="H96" s="15"/>
      <c r="I96" s="60"/>
      <c r="J96" s="15"/>
      <c r="K96" s="15"/>
    </row>
    <row r="97" spans="1:11">
      <c r="A97" s="15"/>
      <c r="B97" s="3"/>
      <c r="C97" s="15"/>
      <c r="D97" s="15"/>
      <c r="E97" s="15"/>
      <c r="F97" s="15"/>
      <c r="G97" s="15"/>
      <c r="H97" s="15"/>
      <c r="I97" s="60"/>
      <c r="J97" s="15"/>
      <c r="K97" s="15"/>
    </row>
    <row r="98" spans="1:11">
      <c r="A98" s="15"/>
      <c r="B98" s="3"/>
      <c r="C98" s="15"/>
      <c r="D98" s="15"/>
      <c r="E98" s="15"/>
      <c r="F98" s="15"/>
      <c r="G98" s="15"/>
      <c r="H98" s="15"/>
      <c r="I98" s="60"/>
      <c r="J98" s="15"/>
      <c r="K98" s="15"/>
    </row>
    <row r="99" spans="1:11">
      <c r="A99" s="15"/>
      <c r="B99" s="3"/>
      <c r="C99" s="15"/>
      <c r="D99" s="15"/>
      <c r="E99" s="15"/>
      <c r="F99" s="15"/>
      <c r="G99" s="15"/>
      <c r="H99" s="15"/>
      <c r="I99" s="60"/>
      <c r="J99" s="15"/>
      <c r="K99" s="15"/>
    </row>
    <row r="100" spans="1:11">
      <c r="A100" s="15"/>
      <c r="B100" s="3"/>
      <c r="C100" s="15"/>
      <c r="D100" s="15"/>
      <c r="E100" s="15"/>
      <c r="F100" s="15"/>
      <c r="G100" s="15"/>
      <c r="H100" s="15"/>
      <c r="I100" s="60"/>
      <c r="J100" s="15"/>
      <c r="K100" s="15"/>
    </row>
    <row r="101" spans="1:11">
      <c r="A101" s="15"/>
      <c r="B101" s="3"/>
      <c r="C101" s="15"/>
      <c r="D101" s="15"/>
      <c r="E101" s="15"/>
      <c r="F101" s="15"/>
      <c r="G101" s="15"/>
      <c r="H101" s="60"/>
      <c r="I101" s="60"/>
      <c r="J101" s="15"/>
      <c r="K101" s="15"/>
    </row>
    <row r="102" spans="1:11">
      <c r="A102" s="15"/>
      <c r="B102" s="3"/>
      <c r="C102" s="15"/>
      <c r="D102" s="15"/>
      <c r="E102" s="15"/>
      <c r="F102" s="15"/>
      <c r="G102" s="15"/>
      <c r="H102" s="15"/>
      <c r="I102" s="60"/>
      <c r="J102" s="15"/>
      <c r="K102" s="15"/>
    </row>
    <row r="103" spans="1:11">
      <c r="A103" s="15"/>
      <c r="B103" s="3"/>
      <c r="C103" s="15"/>
      <c r="D103" s="15"/>
      <c r="E103" s="15"/>
      <c r="F103" s="15"/>
      <c r="G103" s="15"/>
      <c r="H103" s="15"/>
      <c r="I103" s="60"/>
      <c r="J103" s="15"/>
      <c r="K103" s="15"/>
    </row>
    <row r="104" spans="1:11">
      <c r="A104" s="15"/>
      <c r="B104" s="3"/>
      <c r="C104" s="15"/>
      <c r="D104" s="15"/>
      <c r="E104" s="15"/>
      <c r="F104" s="15"/>
      <c r="G104" s="15"/>
      <c r="H104" s="15"/>
      <c r="I104" s="60"/>
      <c r="J104" s="15"/>
      <c r="K104" s="15"/>
    </row>
    <row r="105" spans="1:11">
      <c r="A105" s="15"/>
      <c r="B105" s="3"/>
      <c r="C105" s="15"/>
      <c r="D105" s="15"/>
      <c r="E105" s="15"/>
      <c r="F105" s="15"/>
      <c r="G105" s="15"/>
      <c r="H105" s="15"/>
      <c r="I105" s="60"/>
      <c r="J105" s="15"/>
      <c r="K105" s="15"/>
    </row>
    <row r="106" spans="1:11">
      <c r="A106" s="15"/>
      <c r="B106" s="3"/>
      <c r="C106" s="15"/>
      <c r="D106" s="15"/>
      <c r="E106" s="15"/>
      <c r="F106" s="15"/>
      <c r="G106" s="15"/>
      <c r="H106" s="15"/>
      <c r="I106" s="60"/>
      <c r="J106" s="15"/>
      <c r="K106" s="15"/>
    </row>
    <row r="107" spans="1:11">
      <c r="A107" s="15"/>
      <c r="B107" s="3"/>
      <c r="C107" s="15"/>
      <c r="D107" s="15"/>
      <c r="E107" s="15"/>
      <c r="F107" s="15"/>
      <c r="G107" s="15"/>
      <c r="H107" s="15"/>
      <c r="I107" s="60"/>
      <c r="J107" s="15"/>
      <c r="K107" s="15"/>
    </row>
    <row r="108" spans="1:11">
      <c r="A108" s="15"/>
      <c r="B108" s="3"/>
      <c r="C108" s="15"/>
      <c r="D108" s="15"/>
      <c r="E108" s="15"/>
      <c r="F108" s="15"/>
      <c r="G108" s="15"/>
      <c r="H108" s="15"/>
      <c r="I108" s="60"/>
      <c r="J108" s="15"/>
      <c r="K108" s="15"/>
    </row>
    <row r="109" spans="1:11">
      <c r="A109" s="15"/>
      <c r="B109" s="3"/>
      <c r="C109" s="15"/>
      <c r="D109" s="15"/>
      <c r="E109" s="15"/>
      <c r="F109" s="15"/>
      <c r="G109" s="15"/>
      <c r="H109" s="15"/>
      <c r="I109" s="60"/>
      <c r="J109" s="15"/>
      <c r="K109" s="15"/>
    </row>
    <row r="110" spans="1:11">
      <c r="A110" s="15"/>
      <c r="B110" s="3"/>
      <c r="C110" s="15"/>
      <c r="D110" s="15"/>
      <c r="E110" s="15"/>
      <c r="F110" s="15"/>
      <c r="G110" s="15"/>
      <c r="H110" s="15"/>
      <c r="I110" s="60"/>
      <c r="J110" s="15"/>
      <c r="K110" s="15"/>
    </row>
    <row r="111" spans="1:11">
      <c r="A111" s="15"/>
      <c r="B111" s="3"/>
      <c r="C111" s="15"/>
      <c r="D111" s="15"/>
      <c r="E111" s="15"/>
      <c r="F111" s="15"/>
      <c r="G111" s="15"/>
      <c r="H111" s="60"/>
      <c r="I111" s="15"/>
      <c r="J111" s="15"/>
      <c r="K111" s="15"/>
    </row>
    <row r="112" spans="1:11">
      <c r="A112" s="15"/>
      <c r="B112" s="3"/>
      <c r="C112" s="60"/>
      <c r="D112" s="60"/>
      <c r="E112" s="60"/>
      <c r="F112" s="60"/>
      <c r="G112" s="15"/>
      <c r="H112" s="60"/>
      <c r="I112" s="60"/>
      <c r="J112" s="15"/>
      <c r="K112" s="15"/>
    </row>
    <row r="113" spans="1:11">
      <c r="A113" s="15"/>
      <c r="B113" s="3"/>
      <c r="C113" s="60"/>
      <c r="D113" s="126"/>
      <c r="E113" s="60"/>
      <c r="F113" s="60"/>
      <c r="G113" s="15"/>
      <c r="H113" s="60"/>
      <c r="I113" s="60"/>
      <c r="J113" s="15"/>
      <c r="K113" s="15"/>
    </row>
    <row r="114" spans="1:11">
      <c r="A114" s="15"/>
      <c r="B114" s="3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>
      <c r="A115" s="15"/>
      <c r="B115" s="3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>
      <c r="A116" s="15"/>
      <c r="B116" s="67"/>
      <c r="C116" s="124"/>
      <c r="D116" s="124"/>
      <c r="E116" s="15"/>
      <c r="F116" s="15"/>
      <c r="G116" s="15"/>
      <c r="H116" s="124"/>
      <c r="I116" s="15"/>
      <c r="J116" s="15"/>
      <c r="K116" s="15"/>
    </row>
    <row r="117" spans="1:11">
      <c r="A117" s="15"/>
      <c r="B117" s="67"/>
      <c r="C117" s="124"/>
      <c r="D117" s="124"/>
      <c r="E117" s="15"/>
      <c r="F117" s="15"/>
      <c r="G117" s="15"/>
      <c r="H117" s="124"/>
      <c r="I117" s="15"/>
      <c r="J117" s="15"/>
      <c r="K117" s="15"/>
    </row>
    <row r="118" spans="1:11">
      <c r="A118" s="15"/>
      <c r="B118" s="67"/>
      <c r="C118" s="124"/>
      <c r="D118" s="124"/>
      <c r="E118" s="15"/>
      <c r="F118" s="15"/>
      <c r="G118" s="15"/>
      <c r="H118" s="124"/>
      <c r="I118" s="15"/>
      <c r="J118" s="15"/>
      <c r="K118" s="15"/>
    </row>
    <row r="119" spans="1:11">
      <c r="A119" s="15"/>
      <c r="B119" s="3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>
      <c r="A120" s="15"/>
      <c r="B120" s="3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>
      <c r="A121" s="15"/>
      <c r="B121" s="3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>
      <c r="A122" s="30"/>
      <c r="B122" s="45"/>
      <c r="C122" s="32"/>
      <c r="D122" s="32"/>
      <c r="E122" s="32"/>
      <c r="F122" s="32"/>
      <c r="G122" s="15"/>
      <c r="H122" s="32"/>
      <c r="I122" s="32"/>
      <c r="J122" s="15"/>
      <c r="K122" s="15"/>
    </row>
    <row r="123" spans="1:11">
      <c r="A123" s="118"/>
      <c r="B123" s="127"/>
      <c r="C123" s="107"/>
      <c r="D123" s="107"/>
      <c r="E123" s="107"/>
      <c r="F123" s="107"/>
      <c r="G123" s="15"/>
      <c r="H123" s="128"/>
      <c r="I123" s="30"/>
      <c r="J123" s="15"/>
      <c r="K123" s="15"/>
    </row>
    <row r="124" spans="1:11">
      <c r="A124" s="15"/>
      <c r="B124" s="3"/>
      <c r="C124" s="15"/>
      <c r="D124" s="15"/>
      <c r="E124" s="15"/>
      <c r="F124" s="15"/>
      <c r="G124" s="15"/>
      <c r="H124" s="60"/>
      <c r="I124" s="15"/>
      <c r="J124" s="15"/>
      <c r="K124" s="15"/>
    </row>
    <row r="125" spans="1:11">
      <c r="A125" s="15"/>
      <c r="B125" s="3"/>
      <c r="C125" s="15"/>
      <c r="D125" s="15"/>
      <c r="E125" s="15"/>
      <c r="F125" s="15"/>
      <c r="G125" s="15"/>
      <c r="H125" s="60"/>
      <c r="I125" s="15"/>
      <c r="J125" s="15"/>
      <c r="K125" s="15"/>
    </row>
    <row r="126" spans="1:11">
      <c r="A126" s="15"/>
      <c r="B126" s="3"/>
      <c r="C126" s="15"/>
      <c r="D126" s="15"/>
      <c r="E126" s="15"/>
      <c r="F126" s="15"/>
      <c r="G126" s="15"/>
      <c r="H126" s="60"/>
      <c r="I126" s="15"/>
      <c r="J126" s="15"/>
      <c r="K126" s="15"/>
    </row>
    <row r="127" spans="1:11">
      <c r="A127" s="15"/>
      <c r="B127" s="3"/>
      <c r="C127" s="15"/>
      <c r="D127" s="15"/>
      <c r="E127" s="15"/>
      <c r="F127" s="15"/>
      <c r="G127" s="15"/>
      <c r="H127" s="60"/>
      <c r="I127" s="15"/>
      <c r="J127" s="15"/>
      <c r="K127" s="15"/>
    </row>
    <row r="128" spans="1:11" s="8" customFormat="1">
      <c r="A128" s="15"/>
      <c r="B128" s="3"/>
      <c r="C128" s="15"/>
      <c r="D128" s="15"/>
      <c r="E128" s="15"/>
      <c r="F128" s="15"/>
      <c r="G128" s="15"/>
      <c r="H128" s="60"/>
      <c r="I128" s="15"/>
      <c r="J128" s="15"/>
      <c r="K128" s="15"/>
    </row>
    <row r="129" spans="1:11">
      <c r="A129" s="15"/>
      <c r="B129" s="3"/>
      <c r="C129" s="15"/>
      <c r="D129" s="15"/>
      <c r="E129" s="15"/>
      <c r="F129" s="15"/>
      <c r="G129" s="15"/>
      <c r="H129" s="60"/>
      <c r="I129" s="15"/>
      <c r="J129" s="15"/>
      <c r="K129" s="15"/>
    </row>
    <row r="130" spans="1:11">
      <c r="A130" s="15"/>
      <c r="B130" s="3"/>
      <c r="C130" s="15"/>
      <c r="D130" s="15"/>
      <c r="E130" s="15"/>
      <c r="F130" s="15"/>
      <c r="G130" s="15"/>
      <c r="H130" s="60"/>
      <c r="I130" s="15"/>
      <c r="J130" s="15"/>
      <c r="K130" s="15"/>
    </row>
    <row r="131" spans="1:11">
      <c r="A131" s="15"/>
      <c r="B131" s="3"/>
      <c r="C131" s="15"/>
      <c r="D131" s="15"/>
      <c r="E131" s="15"/>
      <c r="F131" s="15"/>
      <c r="G131" s="15"/>
      <c r="H131" s="60"/>
      <c r="I131" s="15"/>
      <c r="J131" s="15"/>
      <c r="K131" s="15"/>
    </row>
    <row r="132" spans="1:11">
      <c r="A132" s="15"/>
      <c r="B132" s="3"/>
      <c r="C132" s="15"/>
      <c r="D132" s="15"/>
      <c r="E132" s="15"/>
      <c r="F132" s="15"/>
      <c r="G132" s="15"/>
      <c r="H132" s="60"/>
      <c r="I132" s="15"/>
      <c r="J132" s="15"/>
      <c r="K132" s="15"/>
    </row>
    <row r="133" spans="1:11">
      <c r="A133" s="15"/>
      <c r="B133" s="3"/>
      <c r="C133" s="15"/>
      <c r="D133" s="15"/>
      <c r="E133" s="15"/>
      <c r="F133" s="15"/>
      <c r="G133" s="15"/>
      <c r="H133" s="60"/>
      <c r="I133" s="15"/>
      <c r="J133" s="15"/>
      <c r="K133" s="15"/>
    </row>
    <row r="134" spans="1:11">
      <c r="A134" s="15"/>
      <c r="B134" s="3"/>
      <c r="C134" s="15"/>
      <c r="D134" s="15"/>
      <c r="E134" s="15"/>
      <c r="F134" s="15"/>
      <c r="G134" s="15"/>
      <c r="H134" s="60"/>
      <c r="I134" s="15"/>
      <c r="J134" s="15"/>
      <c r="K134" s="15"/>
    </row>
    <row r="135" spans="1:11">
      <c r="A135" s="15"/>
      <c r="B135" s="3"/>
      <c r="C135" s="15"/>
      <c r="D135" s="15"/>
      <c r="E135" s="15"/>
      <c r="F135" s="15"/>
      <c r="G135" s="15"/>
      <c r="H135" s="60"/>
      <c r="I135" s="15"/>
      <c r="J135" s="15"/>
      <c r="K135" s="15"/>
    </row>
    <row r="136" spans="1:11">
      <c r="A136" s="15"/>
      <c r="B136" s="3"/>
      <c r="C136" s="15"/>
      <c r="D136" s="15"/>
      <c r="E136" s="15"/>
      <c r="F136" s="15"/>
      <c r="G136" s="15"/>
      <c r="H136" s="60"/>
      <c r="I136" s="15"/>
      <c r="J136" s="15"/>
      <c r="K136" s="15"/>
    </row>
    <row r="137" spans="1:11">
      <c r="A137" s="15"/>
      <c r="B137" s="3"/>
      <c r="C137" s="15"/>
      <c r="D137" s="15"/>
      <c r="E137" s="15"/>
      <c r="F137" s="15"/>
      <c r="G137" s="15"/>
      <c r="H137" s="60"/>
      <c r="I137" s="15"/>
      <c r="J137" s="15"/>
      <c r="K137" s="15"/>
    </row>
    <row r="138" spans="1:11">
      <c r="A138" s="15"/>
      <c r="B138" s="3"/>
      <c r="C138" s="15"/>
      <c r="D138" s="15"/>
      <c r="E138" s="15"/>
      <c r="F138" s="15"/>
      <c r="G138" s="15"/>
      <c r="H138" s="60"/>
      <c r="I138" s="15"/>
      <c r="J138" s="15"/>
      <c r="K138" s="15"/>
    </row>
    <row r="139" spans="1:11">
      <c r="A139" s="15"/>
      <c r="B139" s="3"/>
      <c r="C139" s="15"/>
      <c r="D139" s="15"/>
      <c r="E139" s="15"/>
      <c r="F139" s="15"/>
      <c r="G139" s="15"/>
      <c r="H139" s="60"/>
      <c r="I139" s="15"/>
      <c r="J139" s="15"/>
      <c r="K139" s="15"/>
    </row>
    <row r="140" spans="1:11">
      <c r="A140" s="15"/>
      <c r="B140" s="3"/>
      <c r="C140" s="15"/>
      <c r="D140" s="15"/>
      <c r="E140" s="15"/>
      <c r="F140" s="15"/>
      <c r="G140" s="15"/>
      <c r="H140" s="60"/>
      <c r="I140" s="15"/>
      <c r="J140" s="15"/>
      <c r="K140" s="15"/>
    </row>
    <row r="141" spans="1:11">
      <c r="A141" s="15"/>
      <c r="B141" s="3"/>
      <c r="C141" s="15"/>
      <c r="D141" s="15"/>
      <c r="E141" s="15"/>
      <c r="F141" s="15"/>
      <c r="G141" s="15"/>
      <c r="H141" s="60"/>
      <c r="I141" s="15"/>
      <c r="J141" s="15"/>
      <c r="K141" s="15"/>
    </row>
    <row r="142" spans="1:11">
      <c r="A142" s="15"/>
      <c r="B142" s="3"/>
      <c r="C142" s="15"/>
      <c r="D142" s="15"/>
      <c r="E142" s="15"/>
      <c r="F142" s="15"/>
      <c r="G142" s="15"/>
      <c r="H142" s="60"/>
      <c r="I142" s="15"/>
      <c r="J142" s="15"/>
      <c r="K142" s="15"/>
    </row>
    <row r="143" spans="1:11">
      <c r="A143" s="15"/>
      <c r="B143" s="3"/>
      <c r="C143" s="15"/>
      <c r="D143" s="15"/>
      <c r="E143" s="15"/>
      <c r="F143" s="15"/>
      <c r="G143" s="15"/>
      <c r="H143" s="60"/>
      <c r="I143" s="15"/>
      <c r="J143" s="15"/>
      <c r="K143" s="15"/>
    </row>
    <row r="144" spans="1:11">
      <c r="A144" s="15"/>
      <c r="B144" s="3"/>
      <c r="C144" s="15"/>
      <c r="D144" s="15"/>
      <c r="E144" s="15"/>
      <c r="F144" s="15"/>
      <c r="G144" s="15"/>
      <c r="H144" s="15"/>
      <c r="I144" s="60"/>
      <c r="J144" s="15"/>
      <c r="K144" s="15"/>
    </row>
    <row r="145" spans="1:11">
      <c r="A145" s="15"/>
      <c r="B145" s="3"/>
      <c r="C145" s="15"/>
      <c r="D145" s="15"/>
      <c r="E145" s="15"/>
      <c r="F145" s="15"/>
      <c r="G145" s="15"/>
      <c r="H145" s="15"/>
      <c r="I145" s="60"/>
      <c r="J145" s="15"/>
      <c r="K145" s="15"/>
    </row>
    <row r="146" spans="1:11">
      <c r="A146" s="15"/>
      <c r="B146" s="3"/>
      <c r="C146" s="15"/>
      <c r="D146" s="15"/>
      <c r="E146" s="15"/>
      <c r="F146" s="15"/>
      <c r="G146" s="15"/>
      <c r="H146" s="15"/>
      <c r="I146" s="60"/>
      <c r="J146" s="15"/>
      <c r="K146" s="15"/>
    </row>
    <row r="147" spans="1:11">
      <c r="A147" s="15"/>
      <c r="B147" s="3"/>
      <c r="C147" s="15"/>
      <c r="D147" s="15"/>
      <c r="E147" s="15"/>
      <c r="F147" s="15"/>
      <c r="G147" s="15"/>
      <c r="H147" s="15"/>
      <c r="I147" s="60"/>
      <c r="J147" s="15"/>
      <c r="K147" s="15"/>
    </row>
    <row r="148" spans="1:11">
      <c r="A148" s="15"/>
      <c r="B148" s="3"/>
      <c r="C148" s="15"/>
      <c r="D148" s="15"/>
      <c r="E148" s="15"/>
      <c r="F148" s="15"/>
      <c r="G148" s="15"/>
      <c r="H148" s="15"/>
      <c r="I148" s="60"/>
      <c r="J148" s="15"/>
      <c r="K148" s="15"/>
    </row>
    <row r="149" spans="1:11">
      <c r="A149" s="15"/>
      <c r="B149" s="3"/>
      <c r="C149" s="15"/>
      <c r="D149" s="15"/>
      <c r="E149" s="15"/>
      <c r="F149" s="15"/>
      <c r="G149" s="15"/>
      <c r="H149" s="15"/>
      <c r="I149" s="60"/>
      <c r="J149" s="15"/>
      <c r="K149" s="15"/>
    </row>
    <row r="150" spans="1:11">
      <c r="A150" s="15"/>
      <c r="B150" s="3"/>
      <c r="C150" s="15"/>
      <c r="D150" s="15"/>
      <c r="E150" s="15"/>
      <c r="F150" s="15"/>
      <c r="G150" s="15"/>
      <c r="H150" s="15"/>
      <c r="I150" s="60"/>
      <c r="J150" s="15"/>
      <c r="K150" s="15"/>
    </row>
    <row r="151" spans="1:11">
      <c r="A151" s="15"/>
      <c r="B151" s="3"/>
      <c r="C151" s="15"/>
      <c r="D151" s="15"/>
      <c r="E151" s="15"/>
      <c r="F151" s="15"/>
      <c r="G151" s="15"/>
      <c r="H151" s="15"/>
      <c r="I151" s="60"/>
      <c r="J151" s="15"/>
      <c r="K151" s="15"/>
    </row>
    <row r="152" spans="1:11">
      <c r="A152" s="15"/>
      <c r="B152" s="3"/>
      <c r="C152" s="15"/>
      <c r="D152" s="15"/>
      <c r="E152" s="15"/>
      <c r="F152" s="15"/>
      <c r="G152" s="15"/>
      <c r="H152" s="15"/>
      <c r="I152" s="60"/>
      <c r="J152" s="15"/>
      <c r="K152" s="15"/>
    </row>
    <row r="153" spans="1:11">
      <c r="A153" s="15"/>
      <c r="B153" s="3"/>
      <c r="C153" s="15"/>
      <c r="D153" s="15"/>
      <c r="E153" s="15"/>
      <c r="F153" s="15"/>
      <c r="G153" s="15"/>
      <c r="H153" s="15"/>
      <c r="I153" s="60"/>
      <c r="J153" s="15"/>
      <c r="K153" s="15"/>
    </row>
    <row r="154" spans="1:11">
      <c r="A154" s="15"/>
      <c r="B154" s="3"/>
      <c r="C154" s="15"/>
      <c r="D154" s="15"/>
      <c r="E154" s="15"/>
      <c r="F154" s="15"/>
      <c r="G154" s="15"/>
      <c r="H154" s="60"/>
      <c r="I154" s="60"/>
      <c r="J154" s="15"/>
      <c r="K154" s="15"/>
    </row>
    <row r="155" spans="1:11">
      <c r="A155" s="15"/>
      <c r="B155" s="3"/>
      <c r="C155" s="15"/>
      <c r="D155" s="15"/>
      <c r="E155" s="15"/>
      <c r="F155" s="15"/>
      <c r="G155" s="15"/>
      <c r="H155" s="60"/>
      <c r="I155" s="60"/>
      <c r="J155" s="15"/>
      <c r="K155" s="15"/>
    </row>
    <row r="156" spans="1:11">
      <c r="A156" s="15"/>
      <c r="B156" s="3"/>
      <c r="C156" s="15"/>
      <c r="D156" s="15"/>
      <c r="E156" s="15"/>
      <c r="F156" s="15"/>
      <c r="G156" s="15"/>
      <c r="H156" s="15"/>
      <c r="I156" s="60"/>
      <c r="J156" s="15"/>
      <c r="K156" s="15"/>
    </row>
    <row r="157" spans="1:11">
      <c r="A157" s="15"/>
      <c r="B157" s="3"/>
      <c r="C157" s="15"/>
      <c r="D157" s="15"/>
      <c r="E157" s="15"/>
      <c r="F157" s="15"/>
      <c r="G157" s="15"/>
      <c r="H157" s="15"/>
      <c r="I157" s="60"/>
      <c r="J157" s="15"/>
      <c r="K157" s="15"/>
    </row>
    <row r="158" spans="1:11">
      <c r="A158" s="15"/>
      <c r="B158" s="3"/>
      <c r="C158" s="15"/>
      <c r="D158" s="15"/>
      <c r="E158" s="15"/>
      <c r="F158" s="15"/>
      <c r="G158" s="15"/>
      <c r="H158" s="15"/>
      <c r="I158" s="60"/>
      <c r="J158" s="15"/>
      <c r="K158" s="15"/>
    </row>
    <row r="159" spans="1:11">
      <c r="A159" s="15"/>
      <c r="B159" s="3"/>
      <c r="C159" s="15"/>
      <c r="D159" s="15"/>
      <c r="E159" s="15"/>
      <c r="F159" s="15"/>
      <c r="G159" s="15"/>
      <c r="H159" s="15"/>
      <c r="I159" s="60"/>
      <c r="J159" s="15"/>
      <c r="K159" s="15"/>
    </row>
    <row r="160" spans="1:11">
      <c r="A160" s="15"/>
      <c r="B160" s="3"/>
      <c r="C160" s="15"/>
      <c r="D160" s="15"/>
      <c r="E160" s="15"/>
      <c r="F160" s="15"/>
      <c r="G160" s="15"/>
      <c r="H160" s="15"/>
      <c r="I160" s="60"/>
      <c r="J160" s="15"/>
      <c r="K160" s="15"/>
    </row>
    <row r="161" spans="1:11">
      <c r="A161" s="15"/>
      <c r="B161" s="3"/>
      <c r="C161" s="15"/>
      <c r="D161" s="15"/>
      <c r="E161" s="15"/>
      <c r="F161" s="15"/>
      <c r="G161" s="15"/>
      <c r="H161" s="60"/>
      <c r="I161" s="60"/>
      <c r="J161" s="15"/>
      <c r="K161" s="15"/>
    </row>
    <row r="162" spans="1:11">
      <c r="A162" s="15"/>
      <c r="B162" s="3"/>
      <c r="C162" s="15"/>
      <c r="D162" s="15"/>
      <c r="E162" s="15"/>
      <c r="F162" s="15"/>
      <c r="G162" s="15"/>
      <c r="H162" s="15"/>
      <c r="I162" s="60"/>
      <c r="J162" s="15"/>
      <c r="K162" s="15"/>
    </row>
    <row r="163" spans="1:11">
      <c r="A163" s="15"/>
      <c r="B163" s="3"/>
      <c r="C163" s="15"/>
      <c r="D163" s="15"/>
      <c r="E163" s="15"/>
      <c r="F163" s="15"/>
      <c r="G163" s="15"/>
      <c r="H163" s="15"/>
      <c r="I163" s="60"/>
      <c r="J163" s="15"/>
      <c r="K163" s="15"/>
    </row>
    <row r="164" spans="1:11">
      <c r="A164" s="15"/>
      <c r="B164" s="3"/>
      <c r="C164" s="15"/>
      <c r="D164" s="15"/>
      <c r="E164" s="15"/>
      <c r="F164" s="15"/>
      <c r="G164" s="15"/>
      <c r="H164" s="15"/>
      <c r="I164" s="60"/>
      <c r="J164" s="15"/>
      <c r="K164" s="15"/>
    </row>
    <row r="165" spans="1:11">
      <c r="A165" s="15"/>
      <c r="B165" s="3"/>
      <c r="C165" s="15"/>
      <c r="D165" s="15"/>
      <c r="E165" s="15"/>
      <c r="F165" s="15"/>
      <c r="G165" s="15"/>
      <c r="H165" s="15"/>
      <c r="I165" s="60"/>
      <c r="J165" s="15"/>
      <c r="K165" s="15"/>
    </row>
    <row r="166" spans="1:11">
      <c r="A166" s="15"/>
      <c r="B166" s="3"/>
      <c r="C166" s="15"/>
      <c r="D166" s="15"/>
      <c r="E166" s="15"/>
      <c r="F166" s="15"/>
      <c r="G166" s="15"/>
      <c r="H166" s="15"/>
      <c r="I166" s="60"/>
      <c r="J166" s="15"/>
      <c r="K166" s="15"/>
    </row>
    <row r="167" spans="1:11">
      <c r="A167" s="15"/>
      <c r="B167" s="3"/>
      <c r="C167" s="15"/>
      <c r="D167" s="15"/>
      <c r="E167" s="15"/>
      <c r="F167" s="15"/>
      <c r="G167" s="15"/>
      <c r="H167" s="15"/>
      <c r="I167" s="60"/>
      <c r="J167" s="15"/>
      <c r="K167" s="15"/>
    </row>
    <row r="168" spans="1:11">
      <c r="A168" s="15"/>
      <c r="B168" s="3"/>
      <c r="C168" s="15"/>
      <c r="D168" s="15"/>
      <c r="E168" s="15"/>
      <c r="F168" s="15"/>
      <c r="G168" s="15"/>
      <c r="H168" s="15"/>
      <c r="I168" s="60"/>
      <c r="J168" s="15"/>
      <c r="K168" s="15"/>
    </row>
    <row r="169" spans="1:11">
      <c r="A169" s="15"/>
      <c r="B169" s="3"/>
      <c r="C169" s="15"/>
      <c r="D169" s="15"/>
      <c r="E169" s="15"/>
      <c r="F169" s="15"/>
      <c r="G169" s="15"/>
      <c r="H169" s="15"/>
      <c r="I169" s="60"/>
      <c r="J169" s="15"/>
      <c r="K169" s="15"/>
    </row>
    <row r="170" spans="1:11">
      <c r="A170" s="15"/>
      <c r="B170" s="3"/>
      <c r="C170" s="15"/>
      <c r="D170" s="15"/>
      <c r="E170" s="15"/>
      <c r="F170" s="15"/>
      <c r="G170" s="15"/>
      <c r="H170" s="15"/>
      <c r="I170" s="60"/>
      <c r="J170" s="15"/>
      <c r="K170" s="15"/>
    </row>
    <row r="171" spans="1:11">
      <c r="A171" s="15"/>
      <c r="B171" s="3"/>
      <c r="C171" s="15"/>
      <c r="D171" s="15"/>
      <c r="E171" s="15"/>
      <c r="F171" s="15"/>
      <c r="G171" s="15"/>
      <c r="H171" s="60"/>
      <c r="I171" s="15"/>
      <c r="J171" s="15"/>
      <c r="K171" s="15"/>
    </row>
    <row r="172" spans="1:11">
      <c r="A172" s="15"/>
      <c r="B172" s="3"/>
      <c r="C172" s="60"/>
      <c r="D172" s="60"/>
      <c r="E172" s="60"/>
      <c r="F172" s="60"/>
      <c r="G172" s="15"/>
      <c r="H172" s="60"/>
      <c r="I172" s="60"/>
      <c r="J172" s="15"/>
      <c r="K172" s="15"/>
    </row>
    <row r="173" spans="1:11">
      <c r="A173" s="15"/>
      <c r="B173" s="3"/>
      <c r="C173" s="60"/>
      <c r="D173" s="126"/>
      <c r="E173" s="60"/>
      <c r="F173" s="60"/>
      <c r="G173" s="15"/>
      <c r="H173" s="60"/>
      <c r="I173" s="60"/>
      <c r="J173" s="15"/>
      <c r="K173" s="15"/>
    </row>
    <row r="174" spans="1:11">
      <c r="A174" s="15"/>
      <c r="B174" s="3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1">
      <c r="A175" s="15"/>
      <c r="B175" s="3"/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>
      <c r="A176" s="15"/>
      <c r="B176" s="67"/>
      <c r="C176" s="124"/>
      <c r="D176" s="124"/>
      <c r="E176" s="15"/>
      <c r="F176" s="15"/>
      <c r="G176" s="15"/>
      <c r="H176" s="124"/>
      <c r="I176" s="15"/>
      <c r="J176" s="15"/>
      <c r="K176" s="15"/>
    </row>
    <row r="177" spans="1:11">
      <c r="A177" s="15"/>
      <c r="B177" s="67"/>
      <c r="C177" s="124"/>
      <c r="D177" s="124"/>
      <c r="E177" s="15"/>
      <c r="F177" s="15"/>
      <c r="G177" s="15"/>
      <c r="H177" s="124"/>
      <c r="I177" s="15"/>
      <c r="J177" s="15"/>
      <c r="K177" s="15"/>
    </row>
    <row r="178" spans="1:11">
      <c r="A178" s="15"/>
      <c r="B178" s="67"/>
      <c r="C178" s="124"/>
      <c r="D178" s="124"/>
      <c r="E178" s="15"/>
      <c r="F178" s="15"/>
      <c r="G178" s="15"/>
      <c r="H178" s="124"/>
      <c r="I178" s="15"/>
      <c r="J178" s="15"/>
      <c r="K178" s="15"/>
    </row>
    <row r="179" spans="1:11">
      <c r="A179" s="15"/>
      <c r="B179" s="3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>
      <c r="A180" s="15"/>
      <c r="B180" s="3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1:11">
      <c r="A181" s="15"/>
      <c r="B181" s="3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1:11">
      <c r="A182" s="30"/>
      <c r="B182" s="45"/>
      <c r="C182" s="32"/>
      <c r="D182" s="32"/>
      <c r="E182" s="32"/>
      <c r="F182" s="32"/>
      <c r="G182" s="15"/>
      <c r="H182" s="32"/>
      <c r="I182" s="32"/>
      <c r="J182" s="15"/>
      <c r="K182" s="15"/>
    </row>
    <row r="183" spans="1:11">
      <c r="A183" s="118"/>
      <c r="B183" s="127"/>
      <c r="C183" s="107"/>
      <c r="D183" s="107"/>
      <c r="E183" s="107"/>
      <c r="F183" s="107"/>
      <c r="G183" s="15"/>
      <c r="H183" s="128"/>
      <c r="I183" s="30"/>
      <c r="J183" s="15"/>
      <c r="K183" s="15"/>
    </row>
    <row r="184" spans="1:11">
      <c r="A184" s="15"/>
      <c r="B184" s="3"/>
      <c r="C184" s="15"/>
      <c r="D184" s="15"/>
      <c r="E184" s="15"/>
      <c r="F184" s="15"/>
      <c r="G184" s="15"/>
      <c r="H184" s="60"/>
      <c r="I184" s="15"/>
      <c r="J184" s="15"/>
      <c r="K184" s="15"/>
    </row>
    <row r="185" spans="1:11">
      <c r="A185" s="15"/>
      <c r="B185" s="3"/>
      <c r="C185" s="15"/>
      <c r="D185" s="15"/>
      <c r="E185" s="15"/>
      <c r="F185" s="15"/>
      <c r="G185" s="15"/>
      <c r="H185" s="60"/>
      <c r="I185" s="15"/>
      <c r="J185" s="15"/>
      <c r="K185" s="15"/>
    </row>
    <row r="186" spans="1:11">
      <c r="A186" s="15"/>
      <c r="B186" s="3"/>
      <c r="C186" s="15"/>
      <c r="D186" s="15"/>
      <c r="E186" s="15"/>
      <c r="F186" s="15"/>
      <c r="G186" s="15"/>
      <c r="H186" s="60"/>
      <c r="I186" s="15"/>
      <c r="J186" s="15"/>
      <c r="K186" s="15"/>
    </row>
    <row r="187" spans="1:11">
      <c r="A187" s="15"/>
      <c r="B187" s="3"/>
      <c r="C187" s="15"/>
      <c r="D187" s="15"/>
      <c r="E187" s="15"/>
      <c r="F187" s="15"/>
      <c r="G187" s="15"/>
      <c r="H187" s="60"/>
      <c r="I187" s="15"/>
      <c r="J187" s="15"/>
      <c r="K187" s="15"/>
    </row>
    <row r="188" spans="1:11" s="8" customFormat="1">
      <c r="A188" s="15"/>
      <c r="B188" s="3"/>
      <c r="C188" s="15"/>
      <c r="D188" s="15"/>
      <c r="E188" s="15"/>
      <c r="F188" s="15"/>
      <c r="G188" s="15"/>
      <c r="H188" s="60"/>
      <c r="I188" s="15"/>
      <c r="J188" s="15"/>
      <c r="K188" s="15"/>
    </row>
    <row r="189" spans="1:11">
      <c r="A189" s="15"/>
      <c r="B189" s="3"/>
      <c r="C189" s="15"/>
      <c r="D189" s="15"/>
      <c r="E189" s="15"/>
      <c r="F189" s="15"/>
      <c r="G189" s="15"/>
      <c r="H189" s="60"/>
      <c r="I189" s="15"/>
      <c r="J189" s="15"/>
      <c r="K189" s="15"/>
    </row>
    <row r="190" spans="1:11">
      <c r="A190" s="15"/>
      <c r="B190" s="3"/>
      <c r="C190" s="15"/>
      <c r="D190" s="15"/>
      <c r="E190" s="15"/>
      <c r="F190" s="15"/>
      <c r="G190" s="15"/>
      <c r="H190" s="60"/>
      <c r="I190" s="15"/>
      <c r="J190" s="15"/>
      <c r="K190" s="15"/>
    </row>
    <row r="191" spans="1:11">
      <c r="A191" s="15"/>
      <c r="B191" s="3"/>
      <c r="C191" s="15"/>
      <c r="D191" s="15"/>
      <c r="E191" s="15"/>
      <c r="F191" s="15"/>
      <c r="G191" s="15"/>
      <c r="H191" s="60"/>
      <c r="I191" s="15"/>
      <c r="J191" s="15"/>
      <c r="K191" s="15"/>
    </row>
    <row r="192" spans="1:11">
      <c r="A192" s="15"/>
      <c r="B192" s="3"/>
      <c r="C192" s="15"/>
      <c r="D192" s="15"/>
      <c r="E192" s="15"/>
      <c r="F192" s="15"/>
      <c r="G192" s="15"/>
      <c r="H192" s="60"/>
      <c r="I192" s="15"/>
      <c r="J192" s="15"/>
      <c r="K192" s="15"/>
    </row>
    <row r="193" spans="1:11">
      <c r="A193" s="15"/>
      <c r="B193" s="3"/>
      <c r="C193" s="15"/>
      <c r="D193" s="15"/>
      <c r="E193" s="15"/>
      <c r="F193" s="15"/>
      <c r="G193" s="15"/>
      <c r="H193" s="60"/>
      <c r="I193" s="15"/>
      <c r="J193" s="15"/>
      <c r="K193" s="15"/>
    </row>
    <row r="194" spans="1:11">
      <c r="A194" s="15"/>
      <c r="B194" s="3"/>
      <c r="C194" s="15"/>
      <c r="D194" s="15"/>
      <c r="E194" s="15"/>
      <c r="F194" s="15"/>
      <c r="G194" s="15"/>
      <c r="H194" s="60"/>
      <c r="I194" s="15"/>
      <c r="J194" s="15"/>
      <c r="K194" s="15"/>
    </row>
    <row r="195" spans="1:11">
      <c r="A195" s="15"/>
      <c r="B195" s="3"/>
      <c r="C195" s="15"/>
      <c r="D195" s="15"/>
      <c r="E195" s="15"/>
      <c r="F195" s="15"/>
      <c r="G195" s="15"/>
      <c r="H195" s="60"/>
      <c r="I195" s="15"/>
      <c r="J195" s="15"/>
      <c r="K195" s="15"/>
    </row>
    <row r="196" spans="1:11">
      <c r="A196" s="15"/>
      <c r="B196" s="3"/>
      <c r="C196" s="15"/>
      <c r="D196" s="15"/>
      <c r="E196" s="15"/>
      <c r="F196" s="15"/>
      <c r="G196" s="15"/>
      <c r="H196" s="60"/>
      <c r="I196" s="15"/>
      <c r="J196" s="15"/>
      <c r="K196" s="15"/>
    </row>
    <row r="197" spans="1:11">
      <c r="A197" s="15"/>
      <c r="B197" s="3"/>
      <c r="C197" s="15"/>
      <c r="D197" s="15"/>
      <c r="E197" s="15"/>
      <c r="F197" s="15"/>
      <c r="G197" s="15"/>
      <c r="H197" s="60"/>
      <c r="I197" s="15"/>
      <c r="J197" s="15"/>
      <c r="K197" s="15"/>
    </row>
    <row r="198" spans="1:11">
      <c r="A198" s="15"/>
      <c r="B198" s="3"/>
      <c r="C198" s="15"/>
      <c r="D198" s="15"/>
      <c r="E198" s="15"/>
      <c r="F198" s="15"/>
      <c r="G198" s="15"/>
      <c r="H198" s="60"/>
      <c r="I198" s="15"/>
      <c r="J198" s="15"/>
      <c r="K198" s="15"/>
    </row>
    <row r="199" spans="1:11">
      <c r="A199" s="15"/>
      <c r="B199" s="3"/>
      <c r="C199" s="15"/>
      <c r="D199" s="15"/>
      <c r="E199" s="15"/>
      <c r="F199" s="15"/>
      <c r="G199" s="15"/>
      <c r="H199" s="60"/>
      <c r="I199" s="15"/>
      <c r="J199" s="15"/>
      <c r="K199" s="15"/>
    </row>
    <row r="200" spans="1:11">
      <c r="A200" s="15"/>
      <c r="B200" s="3"/>
      <c r="C200" s="15"/>
      <c r="D200" s="15"/>
      <c r="E200" s="15"/>
      <c r="F200" s="15"/>
      <c r="G200" s="15"/>
      <c r="H200" s="60"/>
      <c r="I200" s="15"/>
      <c r="J200" s="15"/>
      <c r="K200" s="15"/>
    </row>
    <row r="201" spans="1:11">
      <c r="A201" s="15"/>
      <c r="B201" s="3"/>
      <c r="C201" s="15"/>
      <c r="D201" s="15"/>
      <c r="E201" s="15"/>
      <c r="F201" s="15"/>
      <c r="G201" s="15"/>
      <c r="H201" s="60"/>
      <c r="I201" s="15"/>
      <c r="J201" s="15"/>
      <c r="K201" s="15"/>
    </row>
    <row r="202" spans="1:11">
      <c r="A202" s="15"/>
      <c r="B202" s="3"/>
      <c r="C202" s="15"/>
      <c r="D202" s="15"/>
      <c r="E202" s="15"/>
      <c r="F202" s="15"/>
      <c r="G202" s="15"/>
      <c r="H202" s="60"/>
      <c r="I202" s="15"/>
      <c r="J202" s="15"/>
      <c r="K202" s="15"/>
    </row>
    <row r="203" spans="1:11">
      <c r="A203" s="15"/>
      <c r="B203" s="3"/>
      <c r="C203" s="15"/>
      <c r="D203" s="15"/>
      <c r="E203" s="15"/>
      <c r="F203" s="15"/>
      <c r="G203" s="15"/>
      <c r="H203" s="60"/>
      <c r="I203" s="15"/>
      <c r="J203" s="15"/>
      <c r="K203" s="15"/>
    </row>
    <row r="204" spans="1:11">
      <c r="A204" s="15"/>
      <c r="B204" s="3"/>
      <c r="C204" s="15"/>
      <c r="D204" s="15"/>
      <c r="E204" s="15"/>
      <c r="F204" s="15"/>
      <c r="G204" s="15"/>
      <c r="H204" s="60"/>
      <c r="I204" s="15"/>
      <c r="J204" s="15"/>
      <c r="K204" s="15"/>
    </row>
    <row r="205" spans="1:11">
      <c r="A205" s="15"/>
      <c r="B205" s="3"/>
      <c r="C205" s="15"/>
      <c r="D205" s="15"/>
      <c r="E205" s="15"/>
      <c r="F205" s="15"/>
      <c r="G205" s="15"/>
      <c r="H205" s="60"/>
      <c r="I205" s="15"/>
      <c r="J205" s="15"/>
      <c r="K205" s="15"/>
    </row>
    <row r="206" spans="1:11">
      <c r="A206" s="15"/>
      <c r="B206" s="3"/>
      <c r="C206" s="15"/>
      <c r="D206" s="15"/>
      <c r="E206" s="15"/>
      <c r="F206" s="15"/>
      <c r="G206" s="15"/>
      <c r="H206" s="60"/>
      <c r="I206" s="15"/>
      <c r="J206" s="15"/>
      <c r="K206" s="15"/>
    </row>
    <row r="207" spans="1:11">
      <c r="A207" s="15"/>
      <c r="B207" s="3"/>
      <c r="C207" s="15"/>
      <c r="D207" s="15"/>
      <c r="E207" s="15"/>
      <c r="F207" s="15"/>
      <c r="G207" s="15"/>
      <c r="H207" s="60"/>
      <c r="I207" s="15"/>
      <c r="J207" s="15"/>
      <c r="K207" s="15"/>
    </row>
    <row r="208" spans="1:11">
      <c r="A208" s="15"/>
      <c r="B208" s="3"/>
      <c r="C208" s="15"/>
      <c r="D208" s="15"/>
      <c r="E208" s="15"/>
      <c r="F208" s="15"/>
      <c r="G208" s="15"/>
      <c r="H208" s="60"/>
      <c r="I208" s="15"/>
      <c r="J208" s="15"/>
      <c r="K208" s="15"/>
    </row>
    <row r="209" spans="1:11">
      <c r="A209" s="15"/>
      <c r="B209" s="3"/>
      <c r="C209" s="15"/>
      <c r="D209" s="15"/>
      <c r="E209" s="15"/>
      <c r="F209" s="15"/>
      <c r="G209" s="15"/>
      <c r="H209" s="60"/>
      <c r="I209" s="15"/>
      <c r="J209" s="15"/>
      <c r="K209" s="15"/>
    </row>
    <row r="210" spans="1:11">
      <c r="A210" s="15"/>
      <c r="B210" s="3"/>
      <c r="C210" s="15"/>
      <c r="D210" s="15"/>
      <c r="E210" s="15"/>
      <c r="F210" s="15"/>
      <c r="G210" s="15"/>
      <c r="H210" s="60"/>
      <c r="I210" s="15"/>
      <c r="J210" s="15"/>
      <c r="K210" s="15"/>
    </row>
    <row r="211" spans="1:11">
      <c r="A211" s="15"/>
      <c r="B211" s="3"/>
      <c r="C211" s="15"/>
      <c r="D211" s="15"/>
      <c r="E211" s="15"/>
      <c r="F211" s="15"/>
      <c r="G211" s="15"/>
      <c r="H211" s="60"/>
      <c r="I211" s="15"/>
      <c r="J211" s="15"/>
      <c r="K211" s="15"/>
    </row>
    <row r="212" spans="1:11">
      <c r="A212" s="15"/>
      <c r="B212" s="3"/>
      <c r="C212" s="15"/>
      <c r="D212" s="15"/>
      <c r="E212" s="15"/>
      <c r="F212" s="15"/>
      <c r="G212" s="15"/>
      <c r="H212" s="15"/>
      <c r="I212" s="60"/>
      <c r="J212" s="15"/>
      <c r="K212" s="15"/>
    </row>
    <row r="213" spans="1:11">
      <c r="A213" s="15"/>
      <c r="B213" s="3"/>
      <c r="C213" s="15"/>
      <c r="D213" s="15"/>
      <c r="E213" s="15"/>
      <c r="F213" s="15"/>
      <c r="G213" s="15"/>
      <c r="H213" s="15"/>
      <c r="I213" s="60"/>
      <c r="J213" s="15"/>
      <c r="K213" s="15"/>
    </row>
    <row r="214" spans="1:11">
      <c r="A214" s="15"/>
      <c r="B214" s="3"/>
      <c r="C214" s="15"/>
      <c r="D214" s="15"/>
      <c r="E214" s="15"/>
      <c r="F214" s="15"/>
      <c r="G214" s="15"/>
      <c r="H214" s="60"/>
      <c r="I214" s="60"/>
      <c r="J214" s="15"/>
      <c r="K214" s="15"/>
    </row>
    <row r="215" spans="1:11">
      <c r="A215" s="15"/>
      <c r="B215" s="3"/>
      <c r="C215" s="15"/>
      <c r="D215" s="15"/>
      <c r="E215" s="15"/>
      <c r="F215" s="15"/>
      <c r="G215" s="15"/>
      <c r="H215" s="60"/>
      <c r="I215" s="60"/>
      <c r="J215" s="15"/>
      <c r="K215" s="15"/>
    </row>
    <row r="216" spans="1:11">
      <c r="A216" s="15"/>
      <c r="B216" s="3"/>
      <c r="C216" s="15"/>
      <c r="D216" s="15"/>
      <c r="E216" s="15"/>
      <c r="F216" s="15"/>
      <c r="G216" s="15"/>
      <c r="H216" s="15"/>
      <c r="I216" s="60"/>
      <c r="J216" s="15"/>
      <c r="K216" s="15"/>
    </row>
    <row r="217" spans="1:11">
      <c r="A217" s="15"/>
      <c r="B217" s="3"/>
      <c r="C217" s="15"/>
      <c r="D217" s="15"/>
      <c r="E217" s="15"/>
      <c r="F217" s="15"/>
      <c r="G217" s="15"/>
      <c r="H217" s="15"/>
      <c r="I217" s="60"/>
      <c r="J217" s="15"/>
      <c r="K217" s="15"/>
    </row>
    <row r="218" spans="1:11">
      <c r="A218" s="15"/>
      <c r="B218" s="3"/>
      <c r="C218" s="15"/>
      <c r="D218" s="15"/>
      <c r="E218" s="15"/>
      <c r="F218" s="15"/>
      <c r="G218" s="15"/>
      <c r="H218" s="15"/>
      <c r="I218" s="60"/>
      <c r="J218" s="15"/>
      <c r="K218" s="15"/>
    </row>
    <row r="219" spans="1:11">
      <c r="A219" s="15"/>
      <c r="B219" s="3"/>
      <c r="C219" s="15"/>
      <c r="D219" s="15"/>
      <c r="E219" s="15"/>
      <c r="F219" s="15"/>
      <c r="G219" s="15"/>
      <c r="H219" s="15"/>
      <c r="I219" s="60"/>
      <c r="J219" s="15"/>
      <c r="K219" s="15"/>
    </row>
    <row r="220" spans="1:11">
      <c r="A220" s="15"/>
      <c r="B220" s="3"/>
      <c r="C220" s="15"/>
      <c r="D220" s="15"/>
      <c r="E220" s="15"/>
      <c r="F220" s="15"/>
      <c r="G220" s="15"/>
      <c r="H220" s="15"/>
      <c r="I220" s="60"/>
      <c r="J220" s="15"/>
      <c r="K220" s="15"/>
    </row>
    <row r="221" spans="1:11">
      <c r="A221" s="15"/>
      <c r="B221" s="3"/>
      <c r="C221" s="15"/>
      <c r="D221" s="15"/>
      <c r="E221" s="15"/>
      <c r="F221" s="15"/>
      <c r="G221" s="15"/>
      <c r="H221" s="60"/>
      <c r="I221" s="60"/>
      <c r="J221" s="15"/>
      <c r="K221" s="15"/>
    </row>
    <row r="222" spans="1:11">
      <c r="A222" s="15"/>
      <c r="B222" s="3"/>
      <c r="C222" s="15"/>
      <c r="D222" s="15"/>
      <c r="E222" s="15"/>
      <c r="F222" s="15"/>
      <c r="G222" s="15"/>
      <c r="H222" s="15"/>
      <c r="I222" s="60"/>
      <c r="J222" s="15"/>
      <c r="K222" s="15"/>
    </row>
    <row r="223" spans="1:11">
      <c r="A223" s="15"/>
      <c r="B223" s="3"/>
      <c r="C223" s="15"/>
      <c r="D223" s="15"/>
      <c r="E223" s="15"/>
      <c r="F223" s="15"/>
      <c r="G223" s="15"/>
      <c r="H223" s="15"/>
      <c r="I223" s="60"/>
      <c r="J223" s="15"/>
      <c r="K223" s="15"/>
    </row>
    <row r="224" spans="1:11">
      <c r="A224" s="15"/>
      <c r="B224" s="3"/>
      <c r="C224" s="15"/>
      <c r="D224" s="15"/>
      <c r="E224" s="15"/>
      <c r="F224" s="15"/>
      <c r="G224" s="15"/>
      <c r="H224" s="15"/>
      <c r="I224" s="60"/>
      <c r="J224" s="15"/>
      <c r="K224" s="15"/>
    </row>
    <row r="225" spans="1:11">
      <c r="A225" s="15"/>
      <c r="B225" s="3"/>
      <c r="C225" s="15"/>
      <c r="D225" s="15"/>
      <c r="E225" s="15"/>
      <c r="F225" s="15"/>
      <c r="G225" s="15"/>
      <c r="H225" s="15"/>
      <c r="I225" s="60"/>
      <c r="J225" s="15"/>
      <c r="K225" s="15"/>
    </row>
    <row r="226" spans="1:11">
      <c r="A226" s="15"/>
      <c r="B226" s="3"/>
      <c r="C226" s="15"/>
      <c r="D226" s="15"/>
      <c r="E226" s="15"/>
      <c r="F226" s="15"/>
      <c r="G226" s="15"/>
      <c r="H226" s="15"/>
      <c r="I226" s="60"/>
      <c r="J226" s="15"/>
      <c r="K226" s="15"/>
    </row>
    <row r="227" spans="1:11">
      <c r="A227" s="15"/>
      <c r="B227" s="3"/>
      <c r="C227" s="15"/>
      <c r="D227" s="15"/>
      <c r="E227" s="15"/>
      <c r="F227" s="15"/>
      <c r="G227" s="15"/>
      <c r="H227" s="15"/>
      <c r="I227" s="60"/>
      <c r="J227" s="15"/>
      <c r="K227" s="15"/>
    </row>
    <row r="228" spans="1:11">
      <c r="A228" s="15"/>
      <c r="B228" s="3"/>
      <c r="C228" s="15"/>
      <c r="D228" s="15"/>
      <c r="E228" s="15"/>
      <c r="F228" s="15"/>
      <c r="G228" s="15"/>
      <c r="H228" s="15"/>
      <c r="I228" s="60"/>
      <c r="J228" s="15"/>
      <c r="K228" s="15"/>
    </row>
    <row r="229" spans="1:11">
      <c r="A229" s="15"/>
      <c r="B229" s="3"/>
      <c r="C229" s="15"/>
      <c r="D229" s="15"/>
      <c r="E229" s="15"/>
      <c r="F229" s="15"/>
      <c r="G229" s="15"/>
      <c r="H229" s="15"/>
      <c r="I229" s="60"/>
      <c r="J229" s="15"/>
      <c r="K229" s="15"/>
    </row>
    <row r="230" spans="1:11">
      <c r="A230" s="15"/>
      <c r="B230" s="3"/>
      <c r="C230" s="15"/>
      <c r="D230" s="15"/>
      <c r="E230" s="15"/>
      <c r="F230" s="15"/>
      <c r="G230" s="15"/>
      <c r="H230" s="15"/>
      <c r="I230" s="60"/>
      <c r="J230" s="15"/>
      <c r="K230" s="15"/>
    </row>
    <row r="231" spans="1:11">
      <c r="A231" s="15"/>
      <c r="B231" s="3"/>
      <c r="C231" s="15"/>
      <c r="D231" s="15"/>
      <c r="E231" s="15"/>
      <c r="F231" s="15"/>
      <c r="G231" s="15"/>
      <c r="H231" s="60"/>
      <c r="I231" s="15"/>
      <c r="J231" s="15"/>
      <c r="K231" s="15"/>
    </row>
    <row r="232" spans="1:11">
      <c r="A232" s="15"/>
      <c r="B232" s="3"/>
      <c r="C232" s="60"/>
      <c r="D232" s="60"/>
      <c r="E232" s="60"/>
      <c r="F232" s="60"/>
      <c r="G232" s="15"/>
      <c r="H232" s="60"/>
      <c r="I232" s="60"/>
      <c r="J232" s="15"/>
      <c r="K232" s="15"/>
    </row>
    <row r="233" spans="1:11">
      <c r="A233" s="15"/>
      <c r="B233" s="3"/>
      <c r="C233" s="60"/>
      <c r="D233" s="126"/>
      <c r="E233" s="60"/>
      <c r="F233" s="60"/>
      <c r="G233" s="15"/>
      <c r="H233" s="60"/>
      <c r="I233" s="60"/>
      <c r="J233" s="15"/>
      <c r="K233" s="15"/>
    </row>
    <row r="234" spans="1:11">
      <c r="A234" s="15"/>
      <c r="B234" s="3"/>
      <c r="C234" s="15"/>
      <c r="D234" s="15"/>
      <c r="E234" s="15"/>
      <c r="F234" s="15"/>
      <c r="G234" s="15"/>
      <c r="H234" s="15"/>
      <c r="I234" s="15"/>
      <c r="J234" s="15"/>
      <c r="K234" s="15"/>
    </row>
    <row r="235" spans="1:11">
      <c r="A235" s="15"/>
      <c r="B235" s="3"/>
      <c r="C235" s="15"/>
      <c r="D235" s="15"/>
      <c r="E235" s="15"/>
      <c r="F235" s="15"/>
      <c r="G235" s="15"/>
      <c r="H235" s="15"/>
      <c r="I235" s="15"/>
      <c r="J235" s="15"/>
      <c r="K235" s="15"/>
    </row>
    <row r="236" spans="1:11">
      <c r="A236" s="15"/>
      <c r="B236" s="67"/>
      <c r="C236" s="124"/>
      <c r="D236" s="124"/>
      <c r="E236" s="15"/>
      <c r="F236" s="15"/>
      <c r="G236" s="15"/>
      <c r="H236" s="124"/>
      <c r="I236" s="15"/>
      <c r="J236" s="15"/>
      <c r="K236" s="15"/>
    </row>
    <row r="237" spans="1:11">
      <c r="A237" s="15"/>
      <c r="B237" s="67"/>
      <c r="C237" s="124"/>
      <c r="D237" s="124"/>
      <c r="E237" s="15"/>
      <c r="F237" s="15"/>
      <c r="G237" s="15"/>
      <c r="H237" s="124"/>
      <c r="I237" s="15"/>
      <c r="J237" s="15"/>
      <c r="K237" s="15"/>
    </row>
    <row r="238" spans="1:11">
      <c r="A238" s="15"/>
      <c r="B238" s="67"/>
      <c r="C238" s="124"/>
      <c r="D238" s="124"/>
      <c r="E238" s="15"/>
      <c r="F238" s="15"/>
      <c r="G238" s="15"/>
      <c r="H238" s="124"/>
      <c r="I238" s="15"/>
      <c r="J238" s="15"/>
      <c r="K238" s="15"/>
    </row>
    <row r="239" spans="1:11">
      <c r="A239" s="15"/>
      <c r="B239" s="3"/>
      <c r="C239" s="15"/>
      <c r="D239" s="15"/>
      <c r="E239" s="15"/>
      <c r="F239" s="15"/>
      <c r="G239" s="15"/>
      <c r="H239" s="15"/>
      <c r="I239" s="15"/>
      <c r="J239" s="15"/>
      <c r="K239" s="15"/>
    </row>
    <row r="240" spans="1:11">
      <c r="A240" s="15"/>
      <c r="B240" s="3"/>
      <c r="C240" s="15"/>
      <c r="D240" s="15"/>
      <c r="E240" s="15"/>
      <c r="F240" s="15"/>
      <c r="G240" s="15"/>
      <c r="H240" s="15"/>
      <c r="I240" s="15"/>
      <c r="J240" s="15"/>
      <c r="K240" s="15"/>
    </row>
    <row r="241" spans="1:11">
      <c r="A241" s="15"/>
      <c r="B241" s="3"/>
      <c r="C241" s="15"/>
      <c r="D241" s="15"/>
      <c r="E241" s="15"/>
      <c r="F241" s="15"/>
      <c r="G241" s="15"/>
      <c r="H241" s="15"/>
      <c r="I241" s="15"/>
      <c r="J241" s="15"/>
      <c r="K241" s="15"/>
    </row>
    <row r="242" spans="1:11">
      <c r="A242" s="15"/>
      <c r="B242" s="3"/>
      <c r="C242" s="15"/>
      <c r="D242" s="15"/>
      <c r="E242" s="15"/>
      <c r="F242" s="15"/>
      <c r="G242" s="15"/>
      <c r="H242" s="15"/>
      <c r="I242" s="15"/>
      <c r="J242" s="15"/>
      <c r="K242" s="15"/>
    </row>
    <row r="243" spans="1:11">
      <c r="A243" s="15"/>
      <c r="B243" s="3"/>
      <c r="C243" s="15"/>
      <c r="D243" s="15"/>
      <c r="E243" s="15"/>
      <c r="F243" s="15"/>
      <c r="G243" s="15"/>
      <c r="H243" s="15"/>
      <c r="I243" s="15"/>
      <c r="J243" s="15"/>
      <c r="K243" s="15"/>
    </row>
    <row r="244" spans="1:11">
      <c r="A244" s="15"/>
      <c r="B244" s="3"/>
      <c r="C244" s="15"/>
      <c r="D244" s="15"/>
      <c r="E244" s="15"/>
      <c r="F244" s="15"/>
      <c r="G244" s="15"/>
      <c r="H244" s="15"/>
      <c r="I244" s="15"/>
      <c r="J244" s="15"/>
      <c r="K244" s="15"/>
    </row>
    <row r="245" spans="1:11">
      <c r="A245" s="15"/>
      <c r="B245" s="3"/>
      <c r="C245" s="15"/>
      <c r="D245" s="15"/>
      <c r="E245" s="15"/>
      <c r="F245" s="15"/>
      <c r="G245" s="15"/>
      <c r="H245" s="15"/>
      <c r="I245" s="15"/>
      <c r="J245" s="15"/>
      <c r="K245" s="15"/>
    </row>
    <row r="246" spans="1:11">
      <c r="A246" s="15"/>
      <c r="B246" s="3"/>
      <c r="C246" s="15"/>
      <c r="D246" s="15"/>
      <c r="E246" s="15"/>
      <c r="F246" s="15"/>
      <c r="G246" s="15"/>
      <c r="H246" s="15"/>
      <c r="I246" s="15"/>
      <c r="J246" s="15"/>
      <c r="K246" s="15"/>
    </row>
    <row r="247" spans="1:11">
      <c r="A247" s="15"/>
      <c r="B247" s="3"/>
      <c r="C247" s="15"/>
      <c r="D247" s="15"/>
      <c r="E247" s="15"/>
      <c r="F247" s="15"/>
      <c r="G247" s="15"/>
      <c r="H247" s="15"/>
      <c r="I247" s="15"/>
      <c r="J247" s="15"/>
      <c r="K247" s="15"/>
    </row>
    <row r="248" spans="1:11">
      <c r="A248" s="15"/>
      <c r="B248" s="3"/>
      <c r="C248" s="15"/>
      <c r="D248" s="15"/>
      <c r="E248" s="15"/>
      <c r="F248" s="15"/>
      <c r="G248" s="15"/>
      <c r="H248" s="15"/>
      <c r="I248" s="15"/>
      <c r="J248" s="15"/>
      <c r="K248" s="15"/>
    </row>
    <row r="249" spans="1:11">
      <c r="A249" s="15"/>
      <c r="B249" s="3"/>
      <c r="C249" s="15"/>
      <c r="D249" s="15"/>
      <c r="E249" s="15"/>
      <c r="F249" s="15"/>
      <c r="G249" s="15"/>
      <c r="H249" s="15"/>
      <c r="I249" s="15"/>
      <c r="J249" s="15"/>
      <c r="K249" s="15"/>
    </row>
    <row r="250" spans="1:11">
      <c r="A250" s="15"/>
      <c r="B250" s="3"/>
      <c r="C250" s="15"/>
      <c r="D250" s="15"/>
      <c r="E250" s="15"/>
      <c r="F250" s="15"/>
      <c r="G250" s="15"/>
      <c r="H250" s="15"/>
      <c r="I250" s="15"/>
      <c r="J250" s="15"/>
      <c r="K250" s="15"/>
    </row>
    <row r="251" spans="1:11">
      <c r="A251" s="15"/>
      <c r="B251" s="3"/>
      <c r="C251" s="15"/>
      <c r="D251" s="15"/>
      <c r="E251" s="15"/>
      <c r="F251" s="15"/>
      <c r="G251" s="15"/>
      <c r="H251" s="15"/>
      <c r="I251" s="15"/>
      <c r="J251" s="15"/>
      <c r="K251" s="15"/>
    </row>
    <row r="252" spans="1:11">
      <c r="A252" s="15"/>
      <c r="B252" s="3"/>
      <c r="C252" s="15"/>
      <c r="D252" s="15"/>
      <c r="E252" s="15"/>
      <c r="F252" s="15"/>
      <c r="G252" s="15"/>
      <c r="H252" s="15"/>
      <c r="I252" s="15"/>
      <c r="J252" s="15"/>
      <c r="K252" s="15"/>
    </row>
    <row r="253" spans="1:11">
      <c r="A253" s="15"/>
      <c r="B253" s="3"/>
      <c r="C253" s="15"/>
      <c r="D253" s="15"/>
      <c r="E253" s="15"/>
      <c r="F253" s="15"/>
      <c r="G253" s="15"/>
      <c r="H253" s="15"/>
      <c r="I253" s="15"/>
      <c r="J253" s="15"/>
      <c r="K253" s="15"/>
    </row>
    <row r="254" spans="1:11">
      <c r="A254" s="15"/>
      <c r="B254" s="3"/>
      <c r="C254" s="15"/>
      <c r="D254" s="15"/>
      <c r="E254" s="15"/>
      <c r="F254" s="15"/>
      <c r="G254" s="15"/>
      <c r="H254" s="15"/>
      <c r="I254" s="15"/>
      <c r="J254" s="15"/>
      <c r="K254" s="15"/>
    </row>
    <row r="255" spans="1:11">
      <c r="A255" s="15"/>
      <c r="B255" s="3"/>
      <c r="C255" s="15"/>
      <c r="D255" s="15"/>
      <c r="E255" s="15"/>
      <c r="F255" s="15"/>
      <c r="G255" s="15"/>
      <c r="H255" s="15"/>
      <c r="I255" s="15"/>
      <c r="J255" s="15"/>
      <c r="K255" s="15"/>
    </row>
    <row r="256" spans="1:11">
      <c r="A256" s="15"/>
      <c r="B256" s="3"/>
      <c r="C256" s="15"/>
      <c r="D256" s="15"/>
      <c r="E256" s="15"/>
      <c r="F256" s="15"/>
      <c r="G256" s="15"/>
      <c r="H256" s="15"/>
      <c r="I256" s="15"/>
      <c r="J256" s="15"/>
      <c r="K256" s="15"/>
    </row>
    <row r="257" spans="1:11">
      <c r="A257" s="15"/>
      <c r="B257" s="3"/>
      <c r="C257" s="15"/>
      <c r="D257" s="15"/>
      <c r="E257" s="15"/>
      <c r="F257" s="15"/>
      <c r="G257" s="15"/>
      <c r="H257" s="15"/>
      <c r="I257" s="15"/>
      <c r="J257" s="15"/>
      <c r="K257" s="15"/>
    </row>
    <row r="258" spans="1:11">
      <c r="A258" s="15"/>
      <c r="B258" s="3"/>
      <c r="C258" s="15"/>
      <c r="D258" s="15"/>
      <c r="E258" s="15"/>
      <c r="F258" s="15"/>
      <c r="G258" s="15"/>
      <c r="H258" s="15"/>
      <c r="I258" s="15"/>
      <c r="J258" s="15"/>
      <c r="K258" s="15"/>
    </row>
    <row r="259" spans="1:11">
      <c r="A259" s="15"/>
      <c r="B259" s="3"/>
      <c r="C259" s="15"/>
      <c r="D259" s="15"/>
      <c r="E259" s="15"/>
      <c r="F259" s="15"/>
      <c r="G259" s="15"/>
      <c r="H259" s="15"/>
      <c r="I259" s="15"/>
      <c r="J259" s="15"/>
      <c r="K259" s="15"/>
    </row>
    <row r="260" spans="1:11">
      <c r="A260" s="15"/>
      <c r="B260" s="3"/>
      <c r="C260" s="15"/>
      <c r="D260" s="15"/>
      <c r="E260" s="15"/>
      <c r="F260" s="15"/>
      <c r="G260" s="15"/>
      <c r="H260" s="15"/>
      <c r="I260" s="15"/>
      <c r="J260" s="15"/>
      <c r="K260" s="15"/>
    </row>
    <row r="261" spans="1:11">
      <c r="A261" s="15"/>
      <c r="B261" s="3"/>
      <c r="C261" s="15"/>
      <c r="D261" s="15"/>
      <c r="E261" s="15"/>
      <c r="F261" s="15"/>
      <c r="G261" s="15"/>
      <c r="H261" s="15"/>
      <c r="I261" s="15"/>
      <c r="J261" s="15"/>
      <c r="K261" s="15"/>
    </row>
    <row r="262" spans="1:11">
      <c r="A262" s="15"/>
      <c r="B262" s="3"/>
      <c r="C262" s="15"/>
      <c r="D262" s="15"/>
      <c r="E262" s="15"/>
      <c r="F262" s="15"/>
      <c r="G262" s="15"/>
      <c r="H262" s="15"/>
      <c r="I262" s="15"/>
      <c r="J262" s="15"/>
      <c r="K262" s="15"/>
    </row>
    <row r="263" spans="1:11">
      <c r="A263" s="15"/>
      <c r="B263" s="3"/>
      <c r="C263" s="15"/>
      <c r="D263" s="15"/>
      <c r="E263" s="15"/>
      <c r="F263" s="15"/>
      <c r="G263" s="15"/>
      <c r="H263" s="15"/>
      <c r="I263" s="15"/>
      <c r="J263" s="15"/>
      <c r="K263" s="15"/>
    </row>
    <row r="264" spans="1:11">
      <c r="A264" s="15"/>
      <c r="B264" s="3"/>
      <c r="C264" s="15"/>
      <c r="D264" s="15"/>
      <c r="E264" s="15"/>
      <c r="F264" s="15"/>
      <c r="G264" s="15"/>
      <c r="H264" s="15"/>
      <c r="I264" s="15"/>
      <c r="J264" s="15"/>
      <c r="K264" s="15"/>
    </row>
  </sheetData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Z156"/>
  <sheetViews>
    <sheetView zoomScale="40" zoomScaleNormal="40" workbookViewId="0">
      <selection activeCell="CC145" sqref="CC145"/>
    </sheetView>
  </sheetViews>
  <sheetFormatPr defaultColWidth="11.3984375" defaultRowHeight="15.6"/>
  <cols>
    <col min="1" max="1" width="12" bestFit="1" customWidth="1"/>
    <col min="2" max="2" width="9" bestFit="1" customWidth="1"/>
    <col min="3" max="10" width="4.796875" customWidth="1"/>
    <col min="11" max="11" width="6" customWidth="1"/>
    <col min="12" max="19" width="4.796875" customWidth="1"/>
    <col min="20" max="21" width="8" bestFit="1" customWidth="1"/>
    <col min="22" max="22" width="4.796875" customWidth="1"/>
    <col min="23" max="23" width="6.19921875" customWidth="1"/>
    <col min="24" max="32" width="4.796875" customWidth="1"/>
    <col min="33" max="33" width="2.19921875" customWidth="1"/>
    <col min="34" max="36" width="7.8984375" customWidth="1"/>
    <col min="37" max="37" width="2.19921875" customWidth="1"/>
    <col min="38" max="38" width="13.09765625" style="5" customWidth="1"/>
    <col min="39" max="67" width="5.3984375" customWidth="1"/>
    <col min="68" max="68" width="2.19921875" customWidth="1"/>
    <col min="69" max="69" width="13.8984375" style="5" customWidth="1"/>
    <col min="70" max="70" width="13.8984375" customWidth="1"/>
    <col min="71" max="71" width="11.3984375" bestFit="1" customWidth="1"/>
    <col min="72" max="72" width="15.59765625" bestFit="1" customWidth="1"/>
    <col min="73" max="73" width="19.59765625" bestFit="1" customWidth="1"/>
    <col min="74" max="74" width="2.19921875" customWidth="1"/>
    <col min="75" max="75" width="22.3984375" bestFit="1" customWidth="1"/>
    <col min="76" max="76" width="23.09765625" customWidth="1"/>
    <col min="78" max="78" width="2.19921875" customWidth="1"/>
  </cols>
  <sheetData>
    <row r="1" spans="1:78" ht="25.8">
      <c r="A1" s="71" t="s">
        <v>282</v>
      </c>
      <c r="AG1" s="4"/>
      <c r="AH1" s="72" t="s">
        <v>66</v>
      </c>
      <c r="AI1" s="25"/>
      <c r="AJ1" s="25"/>
      <c r="AK1" s="4"/>
      <c r="AL1" s="73" t="s">
        <v>72</v>
      </c>
      <c r="BP1" s="4"/>
      <c r="BQ1" s="73" t="s">
        <v>73</v>
      </c>
      <c r="BV1" s="4"/>
      <c r="BW1" s="73" t="s">
        <v>548</v>
      </c>
      <c r="BZ1" s="4"/>
    </row>
    <row r="2" spans="1:78" ht="25.8">
      <c r="A2" s="30" t="s">
        <v>50</v>
      </c>
      <c r="B2" s="97" t="s">
        <v>228</v>
      </c>
      <c r="C2" s="25" t="str">
        <f>CONCATENATE("ABR thresholds for ",A2," sounds ")</f>
        <v xml:space="preserve">ABR thresholds for Click sounds 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4"/>
      <c r="AH2" s="72" t="s">
        <v>67</v>
      </c>
      <c r="AI2" s="25"/>
      <c r="AJ2" s="25"/>
      <c r="AK2" s="4"/>
      <c r="AL2" s="30" t="s">
        <v>50</v>
      </c>
      <c r="AM2" t="s">
        <v>57</v>
      </c>
      <c r="AO2" s="41" t="s">
        <v>61</v>
      </c>
      <c r="AP2" s="42">
        <v>25</v>
      </c>
      <c r="AQ2" s="39" t="s">
        <v>62</v>
      </c>
      <c r="AR2" s="40">
        <v>-25</v>
      </c>
      <c r="AS2" s="5"/>
      <c r="AT2" s="5"/>
      <c r="AU2" s="5"/>
      <c r="AV2" s="5"/>
      <c r="BP2" s="4"/>
      <c r="BQ2" s="30" t="s">
        <v>50</v>
      </c>
      <c r="BR2" s="37" t="s">
        <v>54</v>
      </c>
      <c r="BS2" s="69" t="s">
        <v>55</v>
      </c>
      <c r="BT2" s="34" t="s">
        <v>178</v>
      </c>
      <c r="BU2" s="34"/>
      <c r="BV2" s="4"/>
      <c r="BZ2" s="4"/>
    </row>
    <row r="3" spans="1:78" ht="31.2">
      <c r="A3" s="24" t="s">
        <v>56</v>
      </c>
      <c r="B3" s="103" t="s">
        <v>281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77">
        <v>11</v>
      </c>
      <c r="L3" s="9">
        <v>12</v>
      </c>
      <c r="M3" s="9">
        <v>13</v>
      </c>
      <c r="N3" s="9">
        <v>14</v>
      </c>
      <c r="O3" s="9">
        <v>15</v>
      </c>
      <c r="P3" s="9">
        <v>16</v>
      </c>
      <c r="Q3" s="9">
        <v>17</v>
      </c>
      <c r="R3" s="9">
        <v>18</v>
      </c>
      <c r="S3" s="9">
        <v>19</v>
      </c>
      <c r="T3" s="9">
        <v>20</v>
      </c>
      <c r="U3" s="9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4"/>
      <c r="AH3" s="63" t="s">
        <v>64</v>
      </c>
      <c r="AI3" s="63" t="s">
        <v>65</v>
      </c>
      <c r="AJ3" s="64" t="s">
        <v>63</v>
      </c>
      <c r="AK3" s="4"/>
      <c r="AL3" s="6"/>
      <c r="AM3" s="9">
        <v>4</v>
      </c>
      <c r="AN3" s="9">
        <v>5</v>
      </c>
      <c r="AO3" s="9">
        <v>6</v>
      </c>
      <c r="AP3" s="9">
        <v>7</v>
      </c>
      <c r="AQ3" s="9">
        <v>8</v>
      </c>
      <c r="AR3" s="9">
        <v>9</v>
      </c>
      <c r="AS3" s="9">
        <v>10</v>
      </c>
      <c r="AT3" s="77">
        <v>11</v>
      </c>
      <c r="AU3" s="9">
        <v>12</v>
      </c>
      <c r="AV3" s="9">
        <v>13</v>
      </c>
      <c r="AW3" s="9">
        <v>14</v>
      </c>
      <c r="AX3" s="9">
        <v>15</v>
      </c>
      <c r="AY3" s="9">
        <v>16</v>
      </c>
      <c r="AZ3" s="9">
        <v>17</v>
      </c>
      <c r="BA3" s="9">
        <v>18</v>
      </c>
      <c r="BB3" s="9">
        <v>19</v>
      </c>
      <c r="BC3" s="9">
        <v>20</v>
      </c>
      <c r="BD3" s="7">
        <v>21</v>
      </c>
      <c r="BE3" s="7">
        <v>22</v>
      </c>
      <c r="BF3" s="7">
        <v>23</v>
      </c>
      <c r="BG3" s="7">
        <v>24</v>
      </c>
      <c r="BH3" s="7">
        <v>25</v>
      </c>
      <c r="BI3" s="7">
        <v>26</v>
      </c>
      <c r="BJ3" s="7">
        <v>27</v>
      </c>
      <c r="BK3" s="7">
        <v>28</v>
      </c>
      <c r="BL3" s="7">
        <v>29</v>
      </c>
      <c r="BM3" s="7">
        <v>30</v>
      </c>
      <c r="BN3" s="7">
        <v>31</v>
      </c>
      <c r="BO3" s="7">
        <v>32</v>
      </c>
      <c r="BP3" s="4"/>
      <c r="BQ3" s="6" t="s">
        <v>56</v>
      </c>
      <c r="BR3" s="70" t="s">
        <v>174</v>
      </c>
      <c r="BS3" s="70" t="s">
        <v>172</v>
      </c>
      <c r="BT3" s="70"/>
      <c r="BU3" s="22" t="s">
        <v>424</v>
      </c>
      <c r="BV3" s="4"/>
      <c r="BW3" s="1"/>
      <c r="BX3" s="156" t="s">
        <v>429</v>
      </c>
      <c r="BZ3" s="4"/>
    </row>
    <row r="4" spans="1:78">
      <c r="A4" t="s">
        <v>4</v>
      </c>
      <c r="B4" t="s">
        <v>26</v>
      </c>
      <c r="C4">
        <v>15</v>
      </c>
      <c r="D4">
        <v>65</v>
      </c>
      <c r="E4">
        <v>80</v>
      </c>
      <c r="G4">
        <v>85</v>
      </c>
      <c r="H4">
        <v>85</v>
      </c>
      <c r="K4" s="75"/>
      <c r="AG4" s="4"/>
      <c r="AH4" s="2">
        <f t="shared" ref="AH4:AH9" si="0">AVERAGE(C4:E4)</f>
        <v>53.333333333333336</v>
      </c>
      <c r="AI4" s="2"/>
      <c r="AJ4" s="2"/>
      <c r="AK4" s="4"/>
      <c r="AM4" s="44">
        <f>D4-C4</f>
        <v>50</v>
      </c>
      <c r="AN4" s="44">
        <f>E4-D4</f>
        <v>15</v>
      </c>
      <c r="AO4" s="44"/>
      <c r="AP4" s="44">
        <f>G4-E4</f>
        <v>5</v>
      </c>
      <c r="AQ4" s="44">
        <f>H4-G4</f>
        <v>0</v>
      </c>
      <c r="AR4" s="44"/>
      <c r="AS4" s="44"/>
      <c r="AT4" s="78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"/>
      <c r="BQ4" s="5" t="str">
        <f t="shared" ref="BQ4:BQ25" si="1">A4</f>
        <v>U160115-2#3</v>
      </c>
      <c r="BR4" s="8">
        <f>COUNTIF(AM4:AT4,$BR$3)</f>
        <v>1</v>
      </c>
      <c r="BS4" s="8">
        <f t="shared" ref="BS4:BS25" si="2">COUNTIF(AM4:AT4,$BS$3)</f>
        <v>0</v>
      </c>
      <c r="BT4">
        <f>BR4+BS4</f>
        <v>1</v>
      </c>
      <c r="BU4">
        <f t="shared" ref="BU4:BU7" si="3">COUNT(AM4:AT4)</f>
        <v>4</v>
      </c>
      <c r="BV4" s="4"/>
      <c r="BW4" s="10" t="s">
        <v>428</v>
      </c>
      <c r="BX4" s="38">
        <f>AVERAGE(BU27,BU62,BU97,BU132)/AVERAGE(BT27,BT62,BT97,BT132)</f>
        <v>4.9010989010989015</v>
      </c>
      <c r="BZ4" s="4"/>
    </row>
    <row r="5" spans="1:78">
      <c r="A5" t="s">
        <v>5</v>
      </c>
      <c r="B5" t="s">
        <v>26</v>
      </c>
      <c r="C5">
        <v>5</v>
      </c>
      <c r="D5">
        <v>10</v>
      </c>
      <c r="E5">
        <v>15</v>
      </c>
      <c r="G5">
        <v>10</v>
      </c>
      <c r="H5" s="5">
        <v>5</v>
      </c>
      <c r="I5">
        <v>15</v>
      </c>
      <c r="J5">
        <v>100</v>
      </c>
      <c r="K5" s="75">
        <v>100</v>
      </c>
      <c r="P5" s="5"/>
      <c r="AG5" s="4"/>
      <c r="AH5" s="2">
        <f t="shared" si="0"/>
        <v>10</v>
      </c>
      <c r="AI5" s="2">
        <f>AVERAGE(I5:K5)</f>
        <v>71.666666666666671</v>
      </c>
      <c r="AJ5" s="2"/>
      <c r="AK5" s="4"/>
      <c r="AM5" s="8">
        <f>D5-C5</f>
        <v>5</v>
      </c>
      <c r="AN5" s="8">
        <f>E5-D5</f>
        <v>5</v>
      </c>
      <c r="AO5" s="8"/>
      <c r="AP5" s="8">
        <f>G5-E5</f>
        <v>-5</v>
      </c>
      <c r="AQ5" s="8">
        <f>H5-G5</f>
        <v>-5</v>
      </c>
      <c r="AR5" s="8">
        <f>I5-H5</f>
        <v>10</v>
      </c>
      <c r="AS5" s="8">
        <f>J5-I5</f>
        <v>85</v>
      </c>
      <c r="AT5" s="75">
        <f>K5-J5</f>
        <v>0</v>
      </c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4"/>
      <c r="BQ5" s="15" t="str">
        <f t="shared" si="1"/>
        <v>U160115-2#4</v>
      </c>
      <c r="BR5" s="8">
        <f t="shared" ref="BR5:BR25" si="4">COUNTIF(AM5:AT5,$BR$3)</f>
        <v>1</v>
      </c>
      <c r="BS5" s="8">
        <f t="shared" si="2"/>
        <v>0</v>
      </c>
      <c r="BT5">
        <f t="shared" ref="BT5:BT25" si="5">BR5+BS5</f>
        <v>1</v>
      </c>
      <c r="BU5">
        <f t="shared" si="3"/>
        <v>7</v>
      </c>
      <c r="BV5" s="4"/>
      <c r="BW5" s="10" t="s">
        <v>426</v>
      </c>
      <c r="BX5" s="38">
        <f>AVERAGE(BU27,BU62,BU97,BU132)/AVERAGE(BR27,BR62,BR97,BR132)</f>
        <v>5.7922077922077921</v>
      </c>
      <c r="BZ5" s="4"/>
    </row>
    <row r="6" spans="1:78">
      <c r="A6" t="s">
        <v>6</v>
      </c>
      <c r="B6" t="s">
        <v>26</v>
      </c>
      <c r="D6">
        <v>15</v>
      </c>
      <c r="E6">
        <v>25</v>
      </c>
      <c r="G6">
        <v>40</v>
      </c>
      <c r="H6">
        <v>40</v>
      </c>
      <c r="I6">
        <v>25</v>
      </c>
      <c r="J6">
        <v>55</v>
      </c>
      <c r="K6" s="75"/>
      <c r="AG6" s="4"/>
      <c r="AH6" s="2">
        <f t="shared" si="0"/>
        <v>20</v>
      </c>
      <c r="AI6" s="2">
        <f>AVERAGE(I6:K6)</f>
        <v>40</v>
      </c>
      <c r="AJ6" s="2"/>
      <c r="AK6" s="4"/>
      <c r="AM6" s="8"/>
      <c r="AN6" s="8">
        <f>E6-D6</f>
        <v>10</v>
      </c>
      <c r="AO6" s="8"/>
      <c r="AP6" s="8">
        <f>G6-E6</f>
        <v>15</v>
      </c>
      <c r="AQ6" s="8">
        <f>H6-G6</f>
        <v>0</v>
      </c>
      <c r="AR6" s="8">
        <f>I6-H6</f>
        <v>-15</v>
      </c>
      <c r="AS6" s="8">
        <f>J6-I6</f>
        <v>30</v>
      </c>
      <c r="AT6" s="75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4"/>
      <c r="BQ6" s="15" t="str">
        <f t="shared" si="1"/>
        <v>U160124-1#3</v>
      </c>
      <c r="BR6" s="8">
        <f t="shared" si="4"/>
        <v>1</v>
      </c>
      <c r="BS6" s="8">
        <f t="shared" si="2"/>
        <v>0</v>
      </c>
      <c r="BT6">
        <f t="shared" si="5"/>
        <v>1</v>
      </c>
      <c r="BU6">
        <f t="shared" si="3"/>
        <v>5</v>
      </c>
      <c r="BV6" s="4"/>
      <c r="BW6" s="153" t="s">
        <v>427</v>
      </c>
      <c r="BX6" s="38">
        <f>AVERAGE(BU27,BU62,BU97,BU132)/AVERAGE(BS27,BS62,BS97,BS132)</f>
        <v>31.857142857142858</v>
      </c>
      <c r="BZ6" s="4"/>
    </row>
    <row r="7" spans="1:78">
      <c r="A7" t="s">
        <v>7</v>
      </c>
      <c r="B7" t="s">
        <v>26</v>
      </c>
      <c r="D7">
        <v>45</v>
      </c>
      <c r="E7">
        <v>55</v>
      </c>
      <c r="F7">
        <v>60</v>
      </c>
      <c r="G7">
        <v>60</v>
      </c>
      <c r="H7">
        <v>60</v>
      </c>
      <c r="K7" s="75"/>
      <c r="AG7" s="4"/>
      <c r="AH7" s="2">
        <f t="shared" si="0"/>
        <v>50</v>
      </c>
      <c r="AI7" s="2"/>
      <c r="AJ7" s="2"/>
      <c r="AK7" s="4"/>
      <c r="AM7" s="8"/>
      <c r="AN7" s="8">
        <f>E7-D7</f>
        <v>10</v>
      </c>
      <c r="AO7" s="8">
        <f>F7-E7</f>
        <v>5</v>
      </c>
      <c r="AP7" s="8">
        <f>G7-F7</f>
        <v>0</v>
      </c>
      <c r="AQ7" s="8">
        <f>H7-G7</f>
        <v>0</v>
      </c>
      <c r="AR7" s="8"/>
      <c r="AS7" s="8"/>
      <c r="AT7" s="75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4"/>
      <c r="BQ7" s="15" t="str">
        <f t="shared" si="1"/>
        <v>U160201-4#1</v>
      </c>
      <c r="BR7" s="8">
        <f t="shared" si="4"/>
        <v>0</v>
      </c>
      <c r="BS7" s="8">
        <f t="shared" si="2"/>
        <v>0</v>
      </c>
      <c r="BT7">
        <f t="shared" si="5"/>
        <v>0</v>
      </c>
      <c r="BU7">
        <f t="shared" si="3"/>
        <v>4</v>
      </c>
      <c r="BV7" s="4"/>
      <c r="BZ7" s="4"/>
    </row>
    <row r="8" spans="1:78">
      <c r="A8" t="s">
        <v>8</v>
      </c>
      <c r="B8" t="s">
        <v>26</v>
      </c>
      <c r="D8">
        <v>25</v>
      </c>
      <c r="E8">
        <v>40</v>
      </c>
      <c r="F8">
        <v>40</v>
      </c>
      <c r="G8">
        <v>55</v>
      </c>
      <c r="H8">
        <v>55</v>
      </c>
      <c r="I8">
        <v>60</v>
      </c>
      <c r="J8">
        <v>70</v>
      </c>
      <c r="K8" s="75"/>
      <c r="AG8" s="4"/>
      <c r="AH8" s="2">
        <f t="shared" si="0"/>
        <v>32.5</v>
      </c>
      <c r="AI8" s="2">
        <f t="shared" ref="AI8:AI25" si="6">AVERAGE(I8:K8)</f>
        <v>65</v>
      </c>
      <c r="AJ8" s="2"/>
      <c r="AK8" s="4"/>
      <c r="AM8" s="8"/>
      <c r="AN8" s="8">
        <f>E8-D8</f>
        <v>15</v>
      </c>
      <c r="AO8" s="8">
        <f>F8-E8</f>
        <v>0</v>
      </c>
      <c r="AP8" s="8">
        <f>G8-F8</f>
        <v>15</v>
      </c>
      <c r="AQ8" s="8">
        <f>H8-G8</f>
        <v>0</v>
      </c>
      <c r="AR8" s="8">
        <f t="shared" ref="AR8:AS11" si="7">I8-H8</f>
        <v>5</v>
      </c>
      <c r="AS8" s="8">
        <f t="shared" si="7"/>
        <v>10</v>
      </c>
      <c r="AT8" s="75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4"/>
      <c r="BQ8" s="15" t="str">
        <f t="shared" si="1"/>
        <v>U160201-4#2</v>
      </c>
      <c r="BR8" s="8">
        <f t="shared" si="4"/>
        <v>0</v>
      </c>
      <c r="BS8" s="8">
        <f t="shared" si="2"/>
        <v>0</v>
      </c>
      <c r="BT8">
        <f t="shared" si="5"/>
        <v>0</v>
      </c>
      <c r="BU8">
        <f>COUNT(AM8:AT8)</f>
        <v>6</v>
      </c>
      <c r="BV8" s="4"/>
      <c r="BZ8" s="4"/>
    </row>
    <row r="9" spans="1:78">
      <c r="A9" t="s">
        <v>9</v>
      </c>
      <c r="B9" t="s">
        <v>26</v>
      </c>
      <c r="D9">
        <v>25</v>
      </c>
      <c r="E9">
        <v>15</v>
      </c>
      <c r="H9">
        <v>20</v>
      </c>
      <c r="I9">
        <v>20</v>
      </c>
      <c r="J9">
        <v>20</v>
      </c>
      <c r="K9" s="75">
        <v>45</v>
      </c>
      <c r="L9">
        <v>35</v>
      </c>
      <c r="M9">
        <v>50</v>
      </c>
      <c r="N9">
        <v>50</v>
      </c>
      <c r="O9">
        <v>45</v>
      </c>
      <c r="P9">
        <v>40</v>
      </c>
      <c r="Q9">
        <v>60</v>
      </c>
      <c r="R9">
        <v>35</v>
      </c>
      <c r="AG9" s="4"/>
      <c r="AH9" s="2">
        <f t="shared" si="0"/>
        <v>20</v>
      </c>
      <c r="AI9" s="2">
        <f t="shared" si="6"/>
        <v>28.333333333333332</v>
      </c>
      <c r="AJ9" s="2">
        <f>AVERAGE(P9:U9)</f>
        <v>45</v>
      </c>
      <c r="AK9" s="4"/>
      <c r="AM9" s="8"/>
      <c r="AN9" s="8">
        <f>E9-D9</f>
        <v>-10</v>
      </c>
      <c r="AO9" s="8"/>
      <c r="AP9" s="8"/>
      <c r="AQ9" s="8">
        <f>H9-E9</f>
        <v>5</v>
      </c>
      <c r="AR9" s="8">
        <f t="shared" si="7"/>
        <v>0</v>
      </c>
      <c r="AS9" s="8">
        <f t="shared" si="7"/>
        <v>0</v>
      </c>
      <c r="AT9" s="75">
        <f t="shared" ref="AT9:BA9" si="8">K9-J9</f>
        <v>25</v>
      </c>
      <c r="AU9" s="8">
        <f t="shared" si="8"/>
        <v>-10</v>
      </c>
      <c r="AV9" s="8">
        <f t="shared" si="8"/>
        <v>15</v>
      </c>
      <c r="AW9" s="8">
        <f t="shared" si="8"/>
        <v>0</v>
      </c>
      <c r="AX9" s="8">
        <f t="shared" si="8"/>
        <v>-5</v>
      </c>
      <c r="AY9" s="8">
        <f t="shared" si="8"/>
        <v>-5</v>
      </c>
      <c r="AZ9" s="8">
        <f t="shared" si="8"/>
        <v>20</v>
      </c>
      <c r="BA9" s="8">
        <f t="shared" si="8"/>
        <v>-25</v>
      </c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4"/>
      <c r="BQ9" s="15" t="str">
        <f t="shared" si="1"/>
        <v>U160530-2#1</v>
      </c>
      <c r="BR9" s="8">
        <f t="shared" si="4"/>
        <v>1</v>
      </c>
      <c r="BS9" s="8">
        <f t="shared" si="2"/>
        <v>0</v>
      </c>
      <c r="BT9">
        <f t="shared" si="5"/>
        <v>1</v>
      </c>
      <c r="BU9">
        <f t="shared" ref="BU9:BU13" si="9">COUNT(AM9:AT9)</f>
        <v>5</v>
      </c>
      <c r="BV9" s="4"/>
      <c r="BZ9" s="4"/>
    </row>
    <row r="10" spans="1:78">
      <c r="A10" t="s">
        <v>10</v>
      </c>
      <c r="B10" t="s">
        <v>26</v>
      </c>
      <c r="F10">
        <v>5</v>
      </c>
      <c r="H10">
        <v>35</v>
      </c>
      <c r="I10">
        <v>70</v>
      </c>
      <c r="J10">
        <v>65</v>
      </c>
      <c r="K10" s="75">
        <v>60</v>
      </c>
      <c r="L10">
        <v>60</v>
      </c>
      <c r="M10">
        <v>70</v>
      </c>
      <c r="N10">
        <v>60</v>
      </c>
      <c r="O10">
        <v>60</v>
      </c>
      <c r="P10">
        <v>65</v>
      </c>
      <c r="Q10">
        <v>65</v>
      </c>
      <c r="V10">
        <v>75</v>
      </c>
      <c r="W10">
        <v>75</v>
      </c>
      <c r="X10">
        <v>80</v>
      </c>
      <c r="AG10" s="4"/>
      <c r="AH10" s="2"/>
      <c r="AI10" s="2">
        <f t="shared" si="6"/>
        <v>65</v>
      </c>
      <c r="AJ10" s="2">
        <f>AVERAGE(P10:U10)</f>
        <v>65</v>
      </c>
      <c r="AK10" s="4"/>
      <c r="AM10" s="8"/>
      <c r="AN10" s="8"/>
      <c r="AO10" s="8"/>
      <c r="AP10" s="8"/>
      <c r="AQ10" s="8">
        <f>H10-F10</f>
        <v>30</v>
      </c>
      <c r="AR10" s="8">
        <f t="shared" si="7"/>
        <v>35</v>
      </c>
      <c r="AS10" s="8">
        <f t="shared" si="7"/>
        <v>-5</v>
      </c>
      <c r="AT10" s="75">
        <f t="shared" ref="AT10:AZ11" si="10">K10-J10</f>
        <v>-5</v>
      </c>
      <c r="AU10" s="8">
        <f t="shared" si="10"/>
        <v>0</v>
      </c>
      <c r="AV10" s="8">
        <f t="shared" si="10"/>
        <v>10</v>
      </c>
      <c r="AW10" s="8">
        <f t="shared" si="10"/>
        <v>-10</v>
      </c>
      <c r="AX10" s="8">
        <f t="shared" si="10"/>
        <v>0</v>
      </c>
      <c r="AY10" s="8">
        <f t="shared" si="10"/>
        <v>5</v>
      </c>
      <c r="AZ10" s="8">
        <f t="shared" si="10"/>
        <v>0</v>
      </c>
      <c r="BA10" s="8"/>
      <c r="BB10" s="8"/>
      <c r="BC10" s="8"/>
      <c r="BD10" s="8"/>
      <c r="BE10" s="8">
        <f>V10-Q10</f>
        <v>10</v>
      </c>
      <c r="BF10" s="8">
        <f>W10-V10</f>
        <v>0</v>
      </c>
      <c r="BG10" s="8">
        <f>X10-W10</f>
        <v>5</v>
      </c>
      <c r="BH10" s="8"/>
      <c r="BI10" s="8"/>
      <c r="BJ10" s="8"/>
      <c r="BK10" s="8"/>
      <c r="BL10" s="8"/>
      <c r="BM10" s="8"/>
      <c r="BN10" s="8"/>
      <c r="BO10" s="8"/>
      <c r="BP10" s="4"/>
      <c r="BQ10" s="15" t="str">
        <f t="shared" si="1"/>
        <v>U160606#1</v>
      </c>
      <c r="BR10" s="8">
        <f t="shared" si="4"/>
        <v>2</v>
      </c>
      <c r="BS10">
        <f t="shared" si="2"/>
        <v>0</v>
      </c>
      <c r="BT10">
        <f t="shared" si="5"/>
        <v>2</v>
      </c>
      <c r="BU10">
        <f t="shared" si="9"/>
        <v>4</v>
      </c>
      <c r="BV10" s="4"/>
      <c r="BZ10" s="4"/>
    </row>
    <row r="11" spans="1:78">
      <c r="A11" t="s">
        <v>11</v>
      </c>
      <c r="B11" t="s">
        <v>26</v>
      </c>
      <c r="F11">
        <v>5</v>
      </c>
      <c r="H11">
        <v>5</v>
      </c>
      <c r="I11">
        <v>5</v>
      </c>
      <c r="J11">
        <v>20</v>
      </c>
      <c r="K11" s="75">
        <v>10</v>
      </c>
      <c r="L11">
        <v>10</v>
      </c>
      <c r="M11">
        <v>25</v>
      </c>
      <c r="N11">
        <v>35</v>
      </c>
      <c r="O11">
        <v>65</v>
      </c>
      <c r="P11">
        <v>60</v>
      </c>
      <c r="Q11">
        <v>60</v>
      </c>
      <c r="V11">
        <v>55</v>
      </c>
      <c r="W11">
        <v>70</v>
      </c>
      <c r="X11">
        <v>70</v>
      </c>
      <c r="AG11" s="4"/>
      <c r="AH11" s="2"/>
      <c r="AI11" s="2">
        <f t="shared" si="6"/>
        <v>11.666666666666666</v>
      </c>
      <c r="AJ11" s="2">
        <f>AVERAGE(P11:U11)</f>
        <v>60</v>
      </c>
      <c r="AK11" s="4"/>
      <c r="AM11" s="8"/>
      <c r="AN11" s="8"/>
      <c r="AO11" s="8"/>
      <c r="AP11" s="8"/>
      <c r="AQ11" s="8">
        <f>H11-F11</f>
        <v>0</v>
      </c>
      <c r="AR11" s="8">
        <f t="shared" si="7"/>
        <v>0</v>
      </c>
      <c r="AS11" s="8">
        <f t="shared" si="7"/>
        <v>15</v>
      </c>
      <c r="AT11" s="75">
        <f t="shared" si="10"/>
        <v>-10</v>
      </c>
      <c r="AU11" s="8">
        <f t="shared" si="10"/>
        <v>0</v>
      </c>
      <c r="AV11" s="8">
        <f t="shared" si="10"/>
        <v>15</v>
      </c>
      <c r="AW11" s="8">
        <f t="shared" si="10"/>
        <v>10</v>
      </c>
      <c r="AX11" s="8">
        <f t="shared" si="10"/>
        <v>30</v>
      </c>
      <c r="AY11" s="8">
        <f t="shared" si="10"/>
        <v>-5</v>
      </c>
      <c r="AZ11" s="8">
        <f t="shared" si="10"/>
        <v>0</v>
      </c>
      <c r="BA11" s="8"/>
      <c r="BB11" s="8"/>
      <c r="BC11" s="8"/>
      <c r="BD11" s="8"/>
      <c r="BE11" s="8">
        <f>V11-Q11</f>
        <v>-5</v>
      </c>
      <c r="BF11" s="8">
        <f>W11-V11</f>
        <v>15</v>
      </c>
      <c r="BG11" s="8">
        <f>X11-W11</f>
        <v>0</v>
      </c>
      <c r="BH11" s="8"/>
      <c r="BI11" s="8"/>
      <c r="BJ11" s="8"/>
      <c r="BK11" s="8"/>
      <c r="BL11" s="8"/>
      <c r="BM11" s="8"/>
      <c r="BN11" s="8"/>
      <c r="BO11" s="8"/>
      <c r="BP11" s="4"/>
      <c r="BQ11" s="15" t="str">
        <f t="shared" si="1"/>
        <v>U160606#3</v>
      </c>
      <c r="BR11" s="8">
        <f t="shared" si="4"/>
        <v>0</v>
      </c>
      <c r="BS11" s="8">
        <f t="shared" si="2"/>
        <v>0</v>
      </c>
      <c r="BT11">
        <f t="shared" si="5"/>
        <v>0</v>
      </c>
      <c r="BU11">
        <f t="shared" si="9"/>
        <v>4</v>
      </c>
      <c r="BV11" s="4"/>
      <c r="BZ11" s="4"/>
    </row>
    <row r="12" spans="1:78">
      <c r="A12" t="s">
        <v>12</v>
      </c>
      <c r="B12" t="s">
        <v>26</v>
      </c>
      <c r="D12">
        <v>10</v>
      </c>
      <c r="H12">
        <v>10</v>
      </c>
      <c r="J12">
        <v>20</v>
      </c>
      <c r="K12" s="75">
        <v>15</v>
      </c>
      <c r="L12">
        <v>25</v>
      </c>
      <c r="M12">
        <v>90</v>
      </c>
      <c r="N12">
        <v>85</v>
      </c>
      <c r="O12">
        <v>85</v>
      </c>
      <c r="T12">
        <v>100</v>
      </c>
      <c r="U12">
        <v>100</v>
      </c>
      <c r="X12">
        <v>100</v>
      </c>
      <c r="AG12" s="4"/>
      <c r="AH12" s="2">
        <f t="shared" ref="AH12:AH25" si="11">AVERAGE(C12:E12)</f>
        <v>10</v>
      </c>
      <c r="AI12" s="2">
        <f t="shared" si="6"/>
        <v>17.5</v>
      </c>
      <c r="AJ12" s="2">
        <f>AVERAGE(P12:U12)</f>
        <v>100</v>
      </c>
      <c r="AK12" s="4"/>
      <c r="AM12" s="8"/>
      <c r="AN12" s="8"/>
      <c r="AO12" s="8"/>
      <c r="AP12" s="8"/>
      <c r="AQ12" s="8">
        <f>H12-D12</f>
        <v>0</v>
      </c>
      <c r="AR12" s="8"/>
      <c r="AS12" s="8">
        <f>J12-H12</f>
        <v>10</v>
      </c>
      <c r="AT12" s="75">
        <f>K12-J12</f>
        <v>-5</v>
      </c>
      <c r="AU12" s="8">
        <f>L12-K12</f>
        <v>10</v>
      </c>
      <c r="AV12" s="8">
        <f>M12-L12</f>
        <v>65</v>
      </c>
      <c r="AW12" s="8">
        <f>N12-M12</f>
        <v>-5</v>
      </c>
      <c r="AX12" s="8">
        <f>O12-N12</f>
        <v>0</v>
      </c>
      <c r="AY12" s="8"/>
      <c r="AZ12" s="8"/>
      <c r="BA12" s="8"/>
      <c r="BB12" s="8"/>
      <c r="BC12" s="8">
        <f>T12-O12</f>
        <v>15</v>
      </c>
      <c r="BD12" s="8">
        <f>U12-T12</f>
        <v>0</v>
      </c>
      <c r="BE12" s="8"/>
      <c r="BF12" s="8"/>
      <c r="BG12" s="8">
        <f>X12-U12</f>
        <v>0</v>
      </c>
      <c r="BH12" s="8"/>
      <c r="BI12" s="8"/>
      <c r="BJ12" s="8"/>
      <c r="BK12" s="8"/>
      <c r="BL12" s="8"/>
      <c r="BM12" s="8"/>
      <c r="BN12" s="8"/>
      <c r="BO12" s="8"/>
      <c r="BP12" s="4"/>
      <c r="BQ12" s="15" t="str">
        <f t="shared" si="1"/>
        <v>U160619-1#1</v>
      </c>
      <c r="BR12" s="8">
        <f t="shared" si="4"/>
        <v>0</v>
      </c>
      <c r="BS12" s="8">
        <f t="shared" si="2"/>
        <v>0</v>
      </c>
      <c r="BT12">
        <f t="shared" si="5"/>
        <v>0</v>
      </c>
      <c r="BU12">
        <f t="shared" si="9"/>
        <v>3</v>
      </c>
      <c r="BV12" s="4"/>
      <c r="BZ12" s="4"/>
    </row>
    <row r="13" spans="1:78">
      <c r="A13" t="s">
        <v>13</v>
      </c>
      <c r="B13" t="s">
        <v>26</v>
      </c>
      <c r="E13">
        <v>10</v>
      </c>
      <c r="F13">
        <v>10</v>
      </c>
      <c r="G13">
        <v>20</v>
      </c>
      <c r="H13">
        <v>100</v>
      </c>
      <c r="I13">
        <v>100</v>
      </c>
      <c r="K13" s="75">
        <v>100</v>
      </c>
      <c r="AG13" s="4"/>
      <c r="AH13" s="2">
        <f t="shared" si="11"/>
        <v>10</v>
      </c>
      <c r="AI13" s="2">
        <f t="shared" si="6"/>
        <v>100</v>
      </c>
      <c r="AJ13" s="2"/>
      <c r="AK13" s="4"/>
      <c r="AL13" s="15"/>
      <c r="AM13" s="8"/>
      <c r="AN13" s="8"/>
      <c r="AO13" s="8">
        <f t="shared" ref="AO13:AR17" si="12">F13-E13</f>
        <v>0</v>
      </c>
      <c r="AP13" s="8">
        <f t="shared" si="12"/>
        <v>10</v>
      </c>
      <c r="AQ13" s="8">
        <f t="shared" si="12"/>
        <v>80</v>
      </c>
      <c r="AR13" s="8">
        <f t="shared" si="12"/>
        <v>0</v>
      </c>
      <c r="AS13" s="8"/>
      <c r="AT13" s="75">
        <f>K13-I13</f>
        <v>0</v>
      </c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4"/>
      <c r="BQ13" s="15" t="str">
        <f t="shared" si="1"/>
        <v>U160713#3</v>
      </c>
      <c r="BR13" s="8">
        <f t="shared" si="4"/>
        <v>1</v>
      </c>
      <c r="BS13" s="8">
        <f t="shared" si="2"/>
        <v>0</v>
      </c>
      <c r="BT13">
        <f t="shared" si="5"/>
        <v>1</v>
      </c>
      <c r="BU13">
        <f t="shared" si="9"/>
        <v>5</v>
      </c>
      <c r="BV13" s="4"/>
      <c r="BZ13" s="4"/>
    </row>
    <row r="14" spans="1:78">
      <c r="A14" t="s">
        <v>14</v>
      </c>
      <c r="B14" t="s">
        <v>26</v>
      </c>
      <c r="E14">
        <v>40</v>
      </c>
      <c r="F14">
        <v>55</v>
      </c>
      <c r="G14">
        <v>50</v>
      </c>
      <c r="H14">
        <v>40</v>
      </c>
      <c r="I14">
        <v>35</v>
      </c>
      <c r="J14">
        <v>35</v>
      </c>
      <c r="K14" s="75">
        <v>45</v>
      </c>
      <c r="L14">
        <v>50</v>
      </c>
      <c r="P14">
        <v>55</v>
      </c>
      <c r="Q14">
        <v>55</v>
      </c>
      <c r="R14">
        <v>70</v>
      </c>
      <c r="T14">
        <v>75</v>
      </c>
      <c r="AG14" s="4"/>
      <c r="AH14" s="2">
        <f t="shared" si="11"/>
        <v>40</v>
      </c>
      <c r="AI14" s="2">
        <f t="shared" si="6"/>
        <v>38.333333333333336</v>
      </c>
      <c r="AJ14" s="2">
        <f>AVERAGE(P14:U14)</f>
        <v>63.75</v>
      </c>
      <c r="AK14" s="4"/>
      <c r="AM14" s="8"/>
      <c r="AN14" s="8"/>
      <c r="AO14" s="8">
        <f t="shared" si="12"/>
        <v>15</v>
      </c>
      <c r="AP14" s="8">
        <f t="shared" si="12"/>
        <v>-5</v>
      </c>
      <c r="AQ14" s="8">
        <f t="shared" si="12"/>
        <v>-10</v>
      </c>
      <c r="AR14" s="8">
        <f t="shared" si="12"/>
        <v>-5</v>
      </c>
      <c r="AS14" s="8">
        <f>J14-I14</f>
        <v>0</v>
      </c>
      <c r="AT14" s="75">
        <f>K14-J14</f>
        <v>10</v>
      </c>
      <c r="AU14" s="8">
        <f>L14-K14</f>
        <v>5</v>
      </c>
      <c r="AV14" s="8"/>
      <c r="AW14" s="8"/>
      <c r="AX14" s="8"/>
      <c r="AY14" s="8">
        <f>P14-L14</f>
        <v>5</v>
      </c>
      <c r="AZ14" s="8">
        <f>Q14-P14</f>
        <v>0</v>
      </c>
      <c r="BA14" s="8">
        <f>R14-Q14</f>
        <v>15</v>
      </c>
      <c r="BB14" s="8"/>
      <c r="BC14" s="8">
        <f>T14-R14</f>
        <v>5</v>
      </c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4"/>
      <c r="BQ14" s="15" t="str">
        <f t="shared" si="1"/>
        <v>U160713#4</v>
      </c>
      <c r="BR14" s="8">
        <f t="shared" si="4"/>
        <v>0</v>
      </c>
      <c r="BS14" s="8">
        <f t="shared" si="2"/>
        <v>0</v>
      </c>
      <c r="BT14">
        <f t="shared" si="5"/>
        <v>0</v>
      </c>
      <c r="BU14">
        <f t="shared" ref="BU14:BU25" si="13">COUNT(AM14:AT14)</f>
        <v>6</v>
      </c>
      <c r="BV14" s="4"/>
      <c r="BZ14" s="4"/>
    </row>
    <row r="15" spans="1:78">
      <c r="A15" t="s">
        <v>15</v>
      </c>
      <c r="B15" t="s">
        <v>26</v>
      </c>
      <c r="D15">
        <v>25</v>
      </c>
      <c r="E15">
        <v>25</v>
      </c>
      <c r="F15">
        <v>30</v>
      </c>
      <c r="G15">
        <v>30</v>
      </c>
      <c r="H15">
        <v>100</v>
      </c>
      <c r="I15">
        <v>100</v>
      </c>
      <c r="K15" s="75">
        <v>100</v>
      </c>
      <c r="AG15" s="4"/>
      <c r="AH15" s="2">
        <f t="shared" si="11"/>
        <v>25</v>
      </c>
      <c r="AI15" s="2">
        <f t="shared" si="6"/>
        <v>100</v>
      </c>
      <c r="AJ15" s="2"/>
      <c r="AK15" s="4"/>
      <c r="AM15" s="8"/>
      <c r="AN15" s="8">
        <f>E15-D15</f>
        <v>0</v>
      </c>
      <c r="AO15" s="8">
        <f t="shared" si="12"/>
        <v>5</v>
      </c>
      <c r="AP15" s="8">
        <f t="shared" si="12"/>
        <v>0</v>
      </c>
      <c r="AQ15" s="8">
        <f t="shared" si="12"/>
        <v>70</v>
      </c>
      <c r="AR15" s="8">
        <f t="shared" si="12"/>
        <v>0</v>
      </c>
      <c r="AS15" s="8"/>
      <c r="AT15" s="75">
        <f>K15-I15</f>
        <v>0</v>
      </c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4"/>
      <c r="BQ15" s="15" t="str">
        <f t="shared" si="1"/>
        <v>U160719#1</v>
      </c>
      <c r="BR15" s="8">
        <f t="shared" si="4"/>
        <v>1</v>
      </c>
      <c r="BS15" s="8">
        <f t="shared" si="2"/>
        <v>0</v>
      </c>
      <c r="BT15">
        <f t="shared" si="5"/>
        <v>1</v>
      </c>
      <c r="BU15">
        <f t="shared" si="13"/>
        <v>6</v>
      </c>
      <c r="BV15" s="4"/>
      <c r="BZ15" s="4"/>
    </row>
    <row r="16" spans="1:78">
      <c r="A16" t="s">
        <v>16</v>
      </c>
      <c r="B16" t="s">
        <v>26</v>
      </c>
      <c r="D16">
        <v>30</v>
      </c>
      <c r="E16">
        <v>40</v>
      </c>
      <c r="F16">
        <v>35</v>
      </c>
      <c r="G16">
        <v>30</v>
      </c>
      <c r="H16">
        <v>75</v>
      </c>
      <c r="I16">
        <v>80</v>
      </c>
      <c r="J16">
        <v>100</v>
      </c>
      <c r="K16" s="75">
        <v>100</v>
      </c>
      <c r="P16" s="5"/>
      <c r="AG16" s="4"/>
      <c r="AH16" s="2">
        <f t="shared" si="11"/>
        <v>35</v>
      </c>
      <c r="AI16" s="2">
        <f t="shared" si="6"/>
        <v>93.333333333333329</v>
      </c>
      <c r="AJ16" s="2"/>
      <c r="AK16" s="4"/>
      <c r="AM16" s="8"/>
      <c r="AN16" s="8">
        <f>E16-D16</f>
        <v>10</v>
      </c>
      <c r="AO16" s="8">
        <f t="shared" si="12"/>
        <v>-5</v>
      </c>
      <c r="AP16" s="8">
        <f t="shared" si="12"/>
        <v>-5</v>
      </c>
      <c r="AQ16" s="8">
        <f t="shared" si="12"/>
        <v>45</v>
      </c>
      <c r="AR16" s="8">
        <f t="shared" si="12"/>
        <v>5</v>
      </c>
      <c r="AS16" s="8">
        <f>J16-I16</f>
        <v>20</v>
      </c>
      <c r="AT16" s="75">
        <f>K16-J16</f>
        <v>0</v>
      </c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4"/>
      <c r="BQ16" s="15" t="str">
        <f t="shared" si="1"/>
        <v>U160719#2</v>
      </c>
      <c r="BR16" s="8">
        <f t="shared" si="4"/>
        <v>2</v>
      </c>
      <c r="BS16" s="8">
        <f t="shared" si="2"/>
        <v>0</v>
      </c>
      <c r="BT16">
        <f t="shared" si="5"/>
        <v>2</v>
      </c>
      <c r="BU16">
        <f t="shared" si="13"/>
        <v>7</v>
      </c>
      <c r="BV16" s="4"/>
      <c r="BZ16" s="4"/>
    </row>
    <row r="17" spans="1:78">
      <c r="A17" t="s">
        <v>17</v>
      </c>
      <c r="B17" t="s">
        <v>26</v>
      </c>
      <c r="D17">
        <v>55</v>
      </c>
      <c r="E17">
        <v>40</v>
      </c>
      <c r="F17">
        <v>65</v>
      </c>
      <c r="G17">
        <v>55</v>
      </c>
      <c r="H17">
        <v>60</v>
      </c>
      <c r="I17">
        <v>65</v>
      </c>
      <c r="J17">
        <v>55</v>
      </c>
      <c r="K17" s="75">
        <v>60</v>
      </c>
      <c r="L17">
        <v>60</v>
      </c>
      <c r="AG17" s="4"/>
      <c r="AH17" s="2">
        <f t="shared" si="11"/>
        <v>47.5</v>
      </c>
      <c r="AI17" s="2">
        <f t="shared" si="6"/>
        <v>60</v>
      </c>
      <c r="AJ17" s="2"/>
      <c r="AK17" s="4"/>
      <c r="AM17" s="8"/>
      <c r="AN17" s="8">
        <f>E17-D17</f>
        <v>-15</v>
      </c>
      <c r="AO17" s="8">
        <f t="shared" si="12"/>
        <v>25</v>
      </c>
      <c r="AP17" s="8">
        <f t="shared" si="12"/>
        <v>-10</v>
      </c>
      <c r="AQ17" s="8">
        <f t="shared" si="12"/>
        <v>5</v>
      </c>
      <c r="AR17" s="8">
        <f t="shared" si="12"/>
        <v>5</v>
      </c>
      <c r="AS17" s="8">
        <f>J17-I17</f>
        <v>-10</v>
      </c>
      <c r="AT17" s="75">
        <f>K17-J17</f>
        <v>5</v>
      </c>
      <c r="AU17" s="8">
        <f>L17-K17</f>
        <v>0</v>
      </c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4"/>
      <c r="BQ17" s="15" t="str">
        <f t="shared" si="1"/>
        <v>U160719#3</v>
      </c>
      <c r="BR17" s="8">
        <f t="shared" si="4"/>
        <v>1</v>
      </c>
      <c r="BS17" s="8">
        <f t="shared" si="2"/>
        <v>0</v>
      </c>
      <c r="BT17">
        <f t="shared" si="5"/>
        <v>1</v>
      </c>
      <c r="BU17">
        <f t="shared" si="13"/>
        <v>7</v>
      </c>
      <c r="BV17" s="4"/>
      <c r="BZ17" s="4"/>
    </row>
    <row r="18" spans="1:78">
      <c r="A18" s="8" t="s">
        <v>18</v>
      </c>
      <c r="B18" s="8" t="s">
        <v>26</v>
      </c>
      <c r="C18" s="8"/>
      <c r="D18" s="8">
        <v>40</v>
      </c>
      <c r="E18" s="8"/>
      <c r="F18" s="8">
        <v>40</v>
      </c>
      <c r="G18" s="8">
        <v>45</v>
      </c>
      <c r="H18" s="8">
        <v>40</v>
      </c>
      <c r="I18" s="8">
        <v>40</v>
      </c>
      <c r="J18" s="8"/>
      <c r="K18" s="75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4"/>
      <c r="AH18" s="59">
        <f t="shared" si="11"/>
        <v>40</v>
      </c>
      <c r="AI18" s="59">
        <f t="shared" si="6"/>
        <v>40</v>
      </c>
      <c r="AJ18" s="59"/>
      <c r="AK18" s="4"/>
      <c r="AL18" s="15"/>
      <c r="AM18" s="8"/>
      <c r="AN18" s="8"/>
      <c r="AO18" s="8">
        <f>F18-D18</f>
        <v>0</v>
      </c>
      <c r="AP18" s="8">
        <f t="shared" ref="AP18:AR25" si="14">G18-F18</f>
        <v>5</v>
      </c>
      <c r="AQ18" s="8">
        <f t="shared" si="14"/>
        <v>-5</v>
      </c>
      <c r="AR18" s="8">
        <f t="shared" si="14"/>
        <v>0</v>
      </c>
      <c r="AS18" s="8"/>
      <c r="AT18" s="75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4"/>
      <c r="BQ18" s="15" t="str">
        <f t="shared" si="1"/>
        <v>U160720#1</v>
      </c>
      <c r="BR18" s="8">
        <f t="shared" si="4"/>
        <v>0</v>
      </c>
      <c r="BS18" s="8">
        <f t="shared" si="2"/>
        <v>0</v>
      </c>
      <c r="BT18">
        <f t="shared" si="5"/>
        <v>0</v>
      </c>
      <c r="BU18">
        <f t="shared" si="13"/>
        <v>4</v>
      </c>
      <c r="BV18" s="4"/>
      <c r="BZ18" s="4"/>
    </row>
    <row r="19" spans="1:78">
      <c r="A19" t="s">
        <v>19</v>
      </c>
      <c r="B19" t="s">
        <v>26</v>
      </c>
      <c r="D19">
        <v>45</v>
      </c>
      <c r="F19">
        <v>45</v>
      </c>
      <c r="G19">
        <v>60</v>
      </c>
      <c r="H19">
        <v>55</v>
      </c>
      <c r="I19">
        <v>45</v>
      </c>
      <c r="J19">
        <v>50</v>
      </c>
      <c r="K19" s="75"/>
      <c r="L19">
        <v>75</v>
      </c>
      <c r="P19">
        <v>100</v>
      </c>
      <c r="AG19" s="4"/>
      <c r="AH19" s="2">
        <f t="shared" si="11"/>
        <v>45</v>
      </c>
      <c r="AI19" s="2">
        <f t="shared" si="6"/>
        <v>47.5</v>
      </c>
      <c r="AJ19" s="2">
        <f>AVERAGE(P19:U19)</f>
        <v>100</v>
      </c>
      <c r="AK19" s="4"/>
      <c r="AM19" s="8"/>
      <c r="AN19" s="8"/>
      <c r="AO19" s="8">
        <f>F19-D19</f>
        <v>0</v>
      </c>
      <c r="AP19" s="8">
        <f t="shared" si="14"/>
        <v>15</v>
      </c>
      <c r="AQ19" s="8">
        <f t="shared" si="14"/>
        <v>-5</v>
      </c>
      <c r="AR19" s="8">
        <f t="shared" si="14"/>
        <v>-10</v>
      </c>
      <c r="AS19" s="8">
        <f>J19-I19</f>
        <v>5</v>
      </c>
      <c r="AT19" s="75"/>
      <c r="AU19" s="8">
        <f>L19-J19</f>
        <v>25</v>
      </c>
      <c r="AV19" s="8"/>
      <c r="AW19" s="8"/>
      <c r="AX19" s="8"/>
      <c r="AY19" s="8">
        <f>P19-L19</f>
        <v>25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4"/>
      <c r="BQ19" s="15" t="str">
        <f t="shared" si="1"/>
        <v>U160720#3</v>
      </c>
      <c r="BR19" s="8">
        <f t="shared" si="4"/>
        <v>0</v>
      </c>
      <c r="BS19" s="8">
        <f t="shared" si="2"/>
        <v>0</v>
      </c>
      <c r="BT19">
        <f t="shared" si="5"/>
        <v>0</v>
      </c>
      <c r="BU19">
        <f t="shared" si="13"/>
        <v>5</v>
      </c>
      <c r="BV19" s="4"/>
      <c r="BZ19" s="4"/>
    </row>
    <row r="20" spans="1:78">
      <c r="A20" t="s">
        <v>20</v>
      </c>
      <c r="B20" t="s">
        <v>26</v>
      </c>
      <c r="D20">
        <v>35</v>
      </c>
      <c r="F20">
        <v>40</v>
      </c>
      <c r="G20">
        <v>60</v>
      </c>
      <c r="H20">
        <v>40</v>
      </c>
      <c r="I20">
        <v>70</v>
      </c>
      <c r="J20">
        <v>60</v>
      </c>
      <c r="K20" s="75"/>
      <c r="L20">
        <v>55</v>
      </c>
      <c r="P20">
        <v>70</v>
      </c>
      <c r="Q20">
        <v>70</v>
      </c>
      <c r="T20">
        <v>80</v>
      </c>
      <c r="AG20" s="4"/>
      <c r="AH20" s="2">
        <f t="shared" si="11"/>
        <v>35</v>
      </c>
      <c r="AI20" s="2">
        <f t="shared" si="6"/>
        <v>65</v>
      </c>
      <c r="AJ20" s="2">
        <f>AVERAGE(P20:U20)</f>
        <v>73.333333333333329</v>
      </c>
      <c r="AK20" s="4"/>
      <c r="AM20" s="8"/>
      <c r="AN20" s="8"/>
      <c r="AO20" s="8">
        <f>F20-D20</f>
        <v>5</v>
      </c>
      <c r="AP20" s="8">
        <f t="shared" si="14"/>
        <v>20</v>
      </c>
      <c r="AQ20" s="8">
        <f t="shared" si="14"/>
        <v>-20</v>
      </c>
      <c r="AR20" s="8">
        <f t="shared" si="14"/>
        <v>30</v>
      </c>
      <c r="AS20" s="8">
        <f>J20-I20</f>
        <v>-10</v>
      </c>
      <c r="AT20" s="75"/>
      <c r="AU20" s="8">
        <f>L20-J20</f>
        <v>-5</v>
      </c>
      <c r="AV20" s="8"/>
      <c r="AW20" s="8"/>
      <c r="AX20" s="8"/>
      <c r="AY20" s="8">
        <f>P20-L20</f>
        <v>15</v>
      </c>
      <c r="AZ20" s="8">
        <f>Q20-P20</f>
        <v>0</v>
      </c>
      <c r="BA20" s="8"/>
      <c r="BB20" s="8"/>
      <c r="BC20" s="8">
        <f>T20-Q20</f>
        <v>10</v>
      </c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4"/>
      <c r="BQ20" s="15" t="str">
        <f t="shared" si="1"/>
        <v>U160720#4</v>
      </c>
      <c r="BR20" s="8">
        <f t="shared" si="4"/>
        <v>2</v>
      </c>
      <c r="BS20" s="8">
        <f t="shared" si="2"/>
        <v>1</v>
      </c>
      <c r="BT20">
        <f t="shared" si="5"/>
        <v>3</v>
      </c>
      <c r="BU20">
        <f t="shared" si="13"/>
        <v>5</v>
      </c>
      <c r="BV20" s="4"/>
      <c r="BZ20" s="4"/>
    </row>
    <row r="21" spans="1:78">
      <c r="A21" t="s">
        <v>21</v>
      </c>
      <c r="B21" t="s">
        <v>26</v>
      </c>
      <c r="D21">
        <v>50</v>
      </c>
      <c r="E21">
        <v>45</v>
      </c>
      <c r="F21">
        <v>25</v>
      </c>
      <c r="G21">
        <v>45</v>
      </c>
      <c r="H21">
        <v>65</v>
      </c>
      <c r="I21">
        <v>55</v>
      </c>
      <c r="K21" s="75"/>
      <c r="L21">
        <v>60</v>
      </c>
      <c r="N21">
        <v>65</v>
      </c>
      <c r="O21">
        <v>55</v>
      </c>
      <c r="P21">
        <v>65</v>
      </c>
      <c r="AG21" s="4"/>
      <c r="AH21" s="2">
        <f t="shared" si="11"/>
        <v>47.5</v>
      </c>
      <c r="AI21" s="2">
        <f t="shared" si="6"/>
        <v>55</v>
      </c>
      <c r="AJ21" s="2">
        <f>AVERAGE(P21:U21)</f>
        <v>65</v>
      </c>
      <c r="AK21" s="4"/>
      <c r="AM21" s="8"/>
      <c r="AN21" s="8">
        <f t="shared" ref="AN21:AO25" si="15">E21-D21</f>
        <v>-5</v>
      </c>
      <c r="AO21" s="8">
        <f t="shared" si="15"/>
        <v>-20</v>
      </c>
      <c r="AP21" s="8">
        <f t="shared" si="14"/>
        <v>20</v>
      </c>
      <c r="AQ21" s="8">
        <f t="shared" si="14"/>
        <v>20</v>
      </c>
      <c r="AR21" s="8">
        <f t="shared" si="14"/>
        <v>-10</v>
      </c>
      <c r="AS21" s="8"/>
      <c r="AT21" s="75"/>
      <c r="AU21" s="8">
        <f>L21-I21</f>
        <v>5</v>
      </c>
      <c r="AV21" s="8"/>
      <c r="AW21" s="8"/>
      <c r="AX21" s="8">
        <f t="shared" ref="AX21:AY23" si="16">O21-N21</f>
        <v>-10</v>
      </c>
      <c r="AY21" s="8">
        <f t="shared" si="16"/>
        <v>10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4"/>
      <c r="BQ21" s="15" t="str">
        <f t="shared" si="1"/>
        <v>U160730#1</v>
      </c>
      <c r="BR21" s="8">
        <f t="shared" si="4"/>
        <v>2</v>
      </c>
      <c r="BS21" s="8">
        <f t="shared" si="2"/>
        <v>1</v>
      </c>
      <c r="BT21">
        <f t="shared" si="5"/>
        <v>3</v>
      </c>
      <c r="BU21">
        <f t="shared" si="13"/>
        <v>5</v>
      </c>
      <c r="BV21" s="4"/>
      <c r="BZ21" s="4"/>
    </row>
    <row r="22" spans="1:78">
      <c r="A22" t="s">
        <v>22</v>
      </c>
      <c r="B22" t="s">
        <v>26</v>
      </c>
      <c r="D22">
        <v>20</v>
      </c>
      <c r="E22">
        <v>20</v>
      </c>
      <c r="F22">
        <v>20</v>
      </c>
      <c r="G22">
        <v>20</v>
      </c>
      <c r="H22">
        <v>20</v>
      </c>
      <c r="I22">
        <v>15</v>
      </c>
      <c r="K22" s="75"/>
      <c r="L22">
        <v>15</v>
      </c>
      <c r="N22">
        <v>25</v>
      </c>
      <c r="O22">
        <v>40</v>
      </c>
      <c r="P22">
        <v>40</v>
      </c>
      <c r="AG22" s="4"/>
      <c r="AH22" s="2">
        <f t="shared" si="11"/>
        <v>20</v>
      </c>
      <c r="AI22" s="2">
        <f t="shared" si="6"/>
        <v>15</v>
      </c>
      <c r="AJ22" s="2">
        <f>AVERAGE(P22:U22)</f>
        <v>40</v>
      </c>
      <c r="AK22" s="4"/>
      <c r="AL22" s="15"/>
      <c r="AM22" s="8"/>
      <c r="AN22" s="8">
        <f t="shared" si="15"/>
        <v>0</v>
      </c>
      <c r="AO22" s="8">
        <f t="shared" si="15"/>
        <v>0</v>
      </c>
      <c r="AP22" s="8">
        <f t="shared" si="14"/>
        <v>0</v>
      </c>
      <c r="AQ22" s="8">
        <f t="shared" si="14"/>
        <v>0</v>
      </c>
      <c r="AR22" s="8">
        <f t="shared" si="14"/>
        <v>-5</v>
      </c>
      <c r="AS22" s="8"/>
      <c r="AT22" s="75"/>
      <c r="AU22" s="8">
        <f>L22-I22</f>
        <v>0</v>
      </c>
      <c r="AV22" s="8"/>
      <c r="AW22" s="8">
        <f>N22-L22</f>
        <v>10</v>
      </c>
      <c r="AX22" s="8">
        <f t="shared" si="16"/>
        <v>15</v>
      </c>
      <c r="AY22" s="8">
        <f t="shared" si="16"/>
        <v>0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4"/>
      <c r="BQ22" s="15" t="str">
        <f t="shared" si="1"/>
        <v>U160730#2</v>
      </c>
      <c r="BR22" s="8">
        <f t="shared" si="4"/>
        <v>0</v>
      </c>
      <c r="BS22" s="8">
        <f t="shared" si="2"/>
        <v>0</v>
      </c>
      <c r="BT22">
        <f t="shared" si="5"/>
        <v>0</v>
      </c>
      <c r="BU22">
        <f t="shared" si="13"/>
        <v>5</v>
      </c>
      <c r="BV22" s="4"/>
      <c r="BZ22" s="4"/>
    </row>
    <row r="23" spans="1:78">
      <c r="A23" t="s">
        <v>23</v>
      </c>
      <c r="B23" t="s">
        <v>26</v>
      </c>
      <c r="D23">
        <v>15</v>
      </c>
      <c r="E23">
        <v>5</v>
      </c>
      <c r="F23">
        <v>15</v>
      </c>
      <c r="G23">
        <v>15</v>
      </c>
      <c r="H23">
        <v>10</v>
      </c>
      <c r="I23">
        <v>40</v>
      </c>
      <c r="K23" s="75"/>
      <c r="L23">
        <v>35</v>
      </c>
      <c r="N23">
        <v>100</v>
      </c>
      <c r="O23">
        <v>100</v>
      </c>
      <c r="P23">
        <v>90</v>
      </c>
      <c r="AG23" s="4"/>
      <c r="AH23" s="2">
        <f t="shared" si="11"/>
        <v>10</v>
      </c>
      <c r="AI23" s="2">
        <f t="shared" si="6"/>
        <v>40</v>
      </c>
      <c r="AJ23" s="2">
        <f>AVERAGE(P23:U23)</f>
        <v>90</v>
      </c>
      <c r="AK23" s="4"/>
      <c r="AM23" s="8"/>
      <c r="AN23" s="8">
        <f t="shared" si="15"/>
        <v>-10</v>
      </c>
      <c r="AO23" s="8">
        <f t="shared" si="15"/>
        <v>10</v>
      </c>
      <c r="AP23" s="8">
        <f t="shared" si="14"/>
        <v>0</v>
      </c>
      <c r="AQ23" s="8">
        <f t="shared" si="14"/>
        <v>-5</v>
      </c>
      <c r="AR23" s="8">
        <f t="shared" si="14"/>
        <v>30</v>
      </c>
      <c r="AS23" s="8"/>
      <c r="AT23" s="75"/>
      <c r="AU23" s="8">
        <f>L23-I23</f>
        <v>-5</v>
      </c>
      <c r="AV23" s="8"/>
      <c r="AW23" s="8">
        <f>N23-L23</f>
        <v>65</v>
      </c>
      <c r="AX23" s="8">
        <f t="shared" si="16"/>
        <v>0</v>
      </c>
      <c r="AY23" s="8">
        <f t="shared" si="16"/>
        <v>-10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4"/>
      <c r="BQ23" s="15" t="str">
        <f t="shared" si="1"/>
        <v>U160730#4</v>
      </c>
      <c r="BR23" s="8">
        <f t="shared" si="4"/>
        <v>1</v>
      </c>
      <c r="BS23" s="8">
        <f t="shared" si="2"/>
        <v>0</v>
      </c>
      <c r="BT23">
        <f t="shared" si="5"/>
        <v>1</v>
      </c>
      <c r="BU23">
        <f t="shared" si="13"/>
        <v>5</v>
      </c>
      <c r="BV23" s="4"/>
      <c r="BZ23" s="4"/>
    </row>
    <row r="24" spans="1:78">
      <c r="A24" t="s">
        <v>24</v>
      </c>
      <c r="B24" t="s">
        <v>26</v>
      </c>
      <c r="D24">
        <v>5</v>
      </c>
      <c r="E24">
        <v>5</v>
      </c>
      <c r="F24">
        <v>5</v>
      </c>
      <c r="G24">
        <v>5</v>
      </c>
      <c r="H24">
        <v>65</v>
      </c>
      <c r="I24">
        <v>5</v>
      </c>
      <c r="K24" s="75"/>
      <c r="L24">
        <v>5</v>
      </c>
      <c r="AG24" s="4"/>
      <c r="AH24" s="2">
        <f t="shared" si="11"/>
        <v>5</v>
      </c>
      <c r="AI24" s="2">
        <f t="shared" si="6"/>
        <v>5</v>
      </c>
      <c r="AJ24" s="2"/>
      <c r="AK24" s="4"/>
      <c r="AM24" s="8"/>
      <c r="AN24" s="8">
        <f t="shared" si="15"/>
        <v>0</v>
      </c>
      <c r="AO24" s="8">
        <f t="shared" si="15"/>
        <v>0</v>
      </c>
      <c r="AP24" s="8">
        <f t="shared" si="14"/>
        <v>0</v>
      </c>
      <c r="AQ24" s="8">
        <f t="shared" si="14"/>
        <v>60</v>
      </c>
      <c r="AR24" s="8">
        <f t="shared" si="14"/>
        <v>-60</v>
      </c>
      <c r="AS24" s="8"/>
      <c r="AT24" s="75"/>
      <c r="AU24" s="8">
        <f>L24-I24</f>
        <v>0</v>
      </c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4"/>
      <c r="BQ24" s="15" t="str">
        <f t="shared" si="1"/>
        <v>U160730#6</v>
      </c>
      <c r="BR24" s="8">
        <f t="shared" si="4"/>
        <v>1</v>
      </c>
      <c r="BS24" s="8">
        <f t="shared" si="2"/>
        <v>1</v>
      </c>
      <c r="BT24">
        <f t="shared" si="5"/>
        <v>2</v>
      </c>
      <c r="BU24">
        <f t="shared" si="13"/>
        <v>5</v>
      </c>
      <c r="BV24" s="4"/>
      <c r="BZ24" s="4"/>
    </row>
    <row r="25" spans="1:78" s="8" customFormat="1">
      <c r="A25" s="8" t="s">
        <v>25</v>
      </c>
      <c r="B25" s="8" t="s">
        <v>26</v>
      </c>
      <c r="D25" s="8">
        <v>15</v>
      </c>
      <c r="E25" s="8">
        <v>5</v>
      </c>
      <c r="F25" s="8">
        <v>10</v>
      </c>
      <c r="G25" s="8">
        <v>10</v>
      </c>
      <c r="H25" s="8">
        <v>5</v>
      </c>
      <c r="I25" s="8">
        <v>10</v>
      </c>
      <c r="K25" s="75"/>
      <c r="L25" s="8">
        <v>5</v>
      </c>
      <c r="N25" s="8">
        <v>5</v>
      </c>
      <c r="O25" s="8">
        <v>5</v>
      </c>
      <c r="P25" s="8">
        <v>10</v>
      </c>
      <c r="AG25" s="28"/>
      <c r="AH25" s="59">
        <f t="shared" si="11"/>
        <v>10</v>
      </c>
      <c r="AI25" s="59">
        <f t="shared" si="6"/>
        <v>10</v>
      </c>
      <c r="AJ25" s="59">
        <f>AVERAGE(P25:U25)</f>
        <v>10</v>
      </c>
      <c r="AK25" s="28"/>
      <c r="AL25" s="15"/>
      <c r="AN25" s="8">
        <f t="shared" si="15"/>
        <v>-10</v>
      </c>
      <c r="AO25" s="8">
        <f t="shared" si="15"/>
        <v>5</v>
      </c>
      <c r="AP25" s="8">
        <f t="shared" si="14"/>
        <v>0</v>
      </c>
      <c r="AQ25" s="8">
        <f t="shared" si="14"/>
        <v>-5</v>
      </c>
      <c r="AR25" s="8">
        <f t="shared" si="14"/>
        <v>5</v>
      </c>
      <c r="AT25" s="75"/>
      <c r="AU25" s="8">
        <f>L25-I25</f>
        <v>-5</v>
      </c>
      <c r="AW25" s="8">
        <f>N25-L25</f>
        <v>0</v>
      </c>
      <c r="AX25" s="8">
        <f>O25-N25</f>
        <v>0</v>
      </c>
      <c r="AY25" s="8">
        <f>P25-O25</f>
        <v>5</v>
      </c>
      <c r="BP25" s="28"/>
      <c r="BQ25" s="15" t="str">
        <f t="shared" si="1"/>
        <v>U160730#7</v>
      </c>
      <c r="BR25" s="8">
        <f t="shared" si="4"/>
        <v>0</v>
      </c>
      <c r="BS25" s="8">
        <f t="shared" si="2"/>
        <v>0</v>
      </c>
      <c r="BT25">
        <f t="shared" si="5"/>
        <v>0</v>
      </c>
      <c r="BU25">
        <f t="shared" si="13"/>
        <v>5</v>
      </c>
      <c r="BV25" s="28"/>
      <c r="BZ25" s="28"/>
    </row>
    <row r="26" spans="1:78">
      <c r="A26" s="1"/>
      <c r="B26" s="1"/>
      <c r="C26" s="1"/>
      <c r="D26" s="1"/>
      <c r="E26" s="1"/>
      <c r="F26" s="1"/>
      <c r="G26" s="1"/>
      <c r="H26" s="1"/>
      <c r="I26" s="1"/>
      <c r="J26" s="1"/>
      <c r="K26" s="7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4"/>
      <c r="AH26" s="62"/>
      <c r="AI26" s="62"/>
      <c r="AJ26" s="62"/>
      <c r="AK26" s="4"/>
      <c r="AL26" s="6"/>
      <c r="AM26" s="1"/>
      <c r="AN26" s="1"/>
      <c r="AO26" s="1"/>
      <c r="AP26" s="1"/>
      <c r="AQ26" s="1"/>
      <c r="AR26" s="1"/>
      <c r="AS26" s="1"/>
      <c r="AT26" s="76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4"/>
      <c r="BQ26" s="6"/>
      <c r="BR26" s="1"/>
      <c r="BS26" s="1"/>
      <c r="BT26" s="1"/>
      <c r="BU26" s="1"/>
      <c r="BV26" s="4"/>
      <c r="BZ26" s="4"/>
    </row>
    <row r="27" spans="1:78">
      <c r="B27" s="3" t="s">
        <v>45</v>
      </c>
      <c r="C27" s="2">
        <f t="shared" ref="C27:R27" si="17">AVERAGE(C4:C26)</f>
        <v>10</v>
      </c>
      <c r="D27" s="31">
        <f t="shared" si="17"/>
        <v>29.444444444444443</v>
      </c>
      <c r="E27" s="31">
        <f t="shared" si="17"/>
        <v>29.0625</v>
      </c>
      <c r="F27" s="31">
        <f t="shared" si="17"/>
        <v>29.705882352941178</v>
      </c>
      <c r="G27" s="31">
        <f t="shared" si="17"/>
        <v>38.611111111111114</v>
      </c>
      <c r="H27" s="31">
        <f t="shared" si="17"/>
        <v>45</v>
      </c>
      <c r="I27" s="31">
        <f t="shared" si="17"/>
        <v>45</v>
      </c>
      <c r="J27" s="31">
        <f t="shared" si="17"/>
        <v>54.166666666666664</v>
      </c>
      <c r="K27" s="31">
        <f t="shared" si="17"/>
        <v>63.5</v>
      </c>
      <c r="L27" s="31">
        <f t="shared" si="17"/>
        <v>37.692307692307693</v>
      </c>
      <c r="M27" s="31">
        <f t="shared" si="17"/>
        <v>58.75</v>
      </c>
      <c r="N27" s="31">
        <f t="shared" si="17"/>
        <v>53.125</v>
      </c>
      <c r="O27" s="2">
        <f t="shared" si="17"/>
        <v>56.875</v>
      </c>
      <c r="P27" s="2">
        <f t="shared" si="17"/>
        <v>59.5</v>
      </c>
      <c r="Q27" s="2">
        <f t="shared" si="17"/>
        <v>62</v>
      </c>
      <c r="R27" s="2">
        <f t="shared" si="17"/>
        <v>52.5</v>
      </c>
      <c r="S27" s="2"/>
      <c r="T27" s="2">
        <f>AVERAGE(T4:T26)</f>
        <v>85</v>
      </c>
      <c r="U27" s="2">
        <f>AVERAGE(U4:U26)</f>
        <v>100</v>
      </c>
      <c r="V27" s="2">
        <f>AVERAGE(V4:V26)</f>
        <v>65</v>
      </c>
      <c r="W27" s="2">
        <f>AVERAGE(W4:W26)</f>
        <v>72.5</v>
      </c>
      <c r="X27" s="2">
        <f>AVERAGE(X4:X26)</f>
        <v>83.333333333333329</v>
      </c>
      <c r="Z27" s="2"/>
      <c r="AA27" s="2"/>
      <c r="AB27" s="2"/>
      <c r="AC27" s="2"/>
      <c r="AD27" s="2"/>
      <c r="AE27" s="2"/>
      <c r="AF27" s="2"/>
      <c r="AG27" s="4"/>
      <c r="AH27" s="65">
        <f>AVERAGE(AH4:AH26)</f>
        <v>28.291666666666668</v>
      </c>
      <c r="AI27" s="65">
        <f>AVERAGE(AI4:AI26)</f>
        <v>48.416666666666671</v>
      </c>
      <c r="AJ27" s="65">
        <f>AVERAGE(AJ4:AJ26)</f>
        <v>64.734848484848484</v>
      </c>
      <c r="AK27" s="4"/>
      <c r="AL27" s="3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BP27" s="4"/>
      <c r="BQ27" s="10" t="s">
        <v>425</v>
      </c>
      <c r="BR27">
        <f>SUM(BR4:BR26)</f>
        <v>17</v>
      </c>
      <c r="BS27">
        <f>SUM(BS4:BS26)</f>
        <v>3</v>
      </c>
      <c r="BT27">
        <f>SUM(BT4:BT26)</f>
        <v>20</v>
      </c>
      <c r="BU27">
        <f>SUM(BU4:BU26)</f>
        <v>112</v>
      </c>
      <c r="BV27" s="4"/>
      <c r="BZ27" s="4"/>
    </row>
    <row r="28" spans="1:78">
      <c r="A28" s="2"/>
      <c r="B28" s="3" t="s">
        <v>46</v>
      </c>
      <c r="C28" s="2">
        <f t="shared" ref="C28:R28" si="18">_xlfn.STDEV.S(C4:C26)</f>
        <v>7.0710678118654755</v>
      </c>
      <c r="D28" s="31">
        <f t="shared" si="18"/>
        <v>17.311071677235329</v>
      </c>
      <c r="E28" s="31">
        <f t="shared" si="18"/>
        <v>20.993550596949213</v>
      </c>
      <c r="F28" s="31">
        <f t="shared" si="18"/>
        <v>19.880155639111432</v>
      </c>
      <c r="G28" s="31">
        <f t="shared" si="18"/>
        <v>22.281986628318741</v>
      </c>
      <c r="H28" s="31">
        <f t="shared" si="18"/>
        <v>29.840847683606285</v>
      </c>
      <c r="I28" s="31">
        <f t="shared" si="18"/>
        <v>30.413812651491099</v>
      </c>
      <c r="J28" s="31">
        <f t="shared" si="18"/>
        <v>27.784342658585551</v>
      </c>
      <c r="K28" s="31">
        <f t="shared" si="18"/>
        <v>35.359267212115384</v>
      </c>
      <c r="L28" s="31">
        <f t="shared" si="18"/>
        <v>24.032563378967765</v>
      </c>
      <c r="M28" s="31">
        <f t="shared" si="18"/>
        <v>27.801378862687127</v>
      </c>
      <c r="N28" s="31">
        <f t="shared" si="18"/>
        <v>31.27499000799201</v>
      </c>
      <c r="O28" s="2">
        <f t="shared" si="18"/>
        <v>28.901000971296082</v>
      </c>
      <c r="P28" s="2">
        <f t="shared" si="18"/>
        <v>25.760650440373418</v>
      </c>
      <c r="Q28" s="2">
        <f t="shared" si="18"/>
        <v>5.7008771254956896</v>
      </c>
      <c r="R28" s="2">
        <f t="shared" si="18"/>
        <v>24.748737341529164</v>
      </c>
      <c r="S28" s="2"/>
      <c r="T28" s="2">
        <f>_xlfn.STDEV.S(T4:T26)</f>
        <v>13.228756555322953</v>
      </c>
      <c r="U28" s="106" t="s">
        <v>283</v>
      </c>
      <c r="V28" s="2">
        <f>_xlfn.STDEV.S(V4:V26)</f>
        <v>14.142135623730951</v>
      </c>
      <c r="W28" s="2">
        <f>_xlfn.STDEV.S(W4:W26)</f>
        <v>3.5355339059327378</v>
      </c>
      <c r="X28" s="2">
        <f>_xlfn.STDEV.S(X4:X26)</f>
        <v>15.275252316519486</v>
      </c>
      <c r="Y28" s="2"/>
      <c r="Z28" s="2"/>
      <c r="AA28" s="2"/>
      <c r="AB28" s="2"/>
      <c r="AC28" s="2"/>
      <c r="AD28" s="2"/>
      <c r="AE28" s="2"/>
      <c r="AF28" s="2"/>
      <c r="AG28" s="4"/>
      <c r="AH28" s="31">
        <f>_xlfn.STDEV.S(AH4:AH26)</f>
        <v>16.107903239826889</v>
      </c>
      <c r="AI28" s="31">
        <f>_xlfn.STDEV.S(AI4:AI26)</f>
        <v>29.365736687985027</v>
      </c>
      <c r="AJ28" s="2">
        <f>_xlfn.STDEV.S(AJ4:AJ26)</f>
        <v>26.87049233984856</v>
      </c>
      <c r="AK28" s="4"/>
      <c r="AL28" s="10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BP28" s="4"/>
      <c r="BR28" s="2"/>
      <c r="BS28" s="2"/>
      <c r="BU28" s="10"/>
      <c r="BV28" s="4"/>
      <c r="BZ28" s="4"/>
    </row>
    <row r="29" spans="1:78">
      <c r="B29" s="3" t="s">
        <v>47</v>
      </c>
      <c r="C29">
        <f t="shared" ref="C29:R29" si="19">COUNT(C4:C26)</f>
        <v>2</v>
      </c>
      <c r="D29" s="5">
        <f t="shared" si="19"/>
        <v>18</v>
      </c>
      <c r="E29" s="5">
        <f t="shared" si="19"/>
        <v>16</v>
      </c>
      <c r="F29" s="5">
        <f t="shared" si="19"/>
        <v>17</v>
      </c>
      <c r="G29" s="5">
        <f t="shared" si="19"/>
        <v>18</v>
      </c>
      <c r="H29" s="5">
        <f t="shared" si="19"/>
        <v>22</v>
      </c>
      <c r="I29" s="5">
        <f t="shared" si="19"/>
        <v>19</v>
      </c>
      <c r="J29" s="5">
        <f t="shared" si="19"/>
        <v>12</v>
      </c>
      <c r="K29" s="5">
        <f t="shared" si="19"/>
        <v>10</v>
      </c>
      <c r="L29" s="5">
        <f t="shared" si="19"/>
        <v>13</v>
      </c>
      <c r="M29" s="5">
        <f t="shared" si="19"/>
        <v>4</v>
      </c>
      <c r="N29" s="5">
        <f t="shared" si="19"/>
        <v>8</v>
      </c>
      <c r="O29">
        <f t="shared" si="19"/>
        <v>8</v>
      </c>
      <c r="P29">
        <f t="shared" si="19"/>
        <v>10</v>
      </c>
      <c r="Q29">
        <f t="shared" si="19"/>
        <v>5</v>
      </c>
      <c r="R29">
        <f t="shared" si="19"/>
        <v>2</v>
      </c>
      <c r="T29">
        <f>COUNT(T4:T26)</f>
        <v>3</v>
      </c>
      <c r="U29">
        <f>COUNT(U4:U26)</f>
        <v>1</v>
      </c>
      <c r="V29">
        <f>COUNT(V4:V26)</f>
        <v>2</v>
      </c>
      <c r="W29">
        <f>COUNT(W4:W26)</f>
        <v>2</v>
      </c>
      <c r="X29">
        <f>COUNT(X4:X26)</f>
        <v>3</v>
      </c>
      <c r="Y29" s="2"/>
      <c r="AG29" s="4"/>
      <c r="AH29" s="5">
        <f>COUNT(AH4:AH26)</f>
        <v>20</v>
      </c>
      <c r="AI29" s="5">
        <f>COUNT(AI4:AI26)</f>
        <v>20</v>
      </c>
      <c r="AJ29">
        <f>COUNT(AJ4:AJ26)</f>
        <v>11</v>
      </c>
      <c r="AK29" s="4"/>
      <c r="AL29" s="3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BP29" s="4"/>
      <c r="BR29" s="99" t="s">
        <v>179</v>
      </c>
      <c r="BS29" s="10" t="s">
        <v>71</v>
      </c>
      <c r="BT29" s="98" t="s">
        <v>180</v>
      </c>
      <c r="BU29" s="83"/>
      <c r="BV29" s="4"/>
      <c r="BZ29" s="4"/>
    </row>
    <row r="30" spans="1:78">
      <c r="B30" s="3"/>
      <c r="AG30" s="4"/>
      <c r="AK30" s="4"/>
      <c r="AL30" s="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11"/>
      <c r="BA30" s="11"/>
      <c r="BB30" s="11"/>
      <c r="BC30" s="11"/>
      <c r="BD30" s="11"/>
      <c r="BE30" s="11"/>
      <c r="BF30" s="11"/>
      <c r="BG30" s="11"/>
      <c r="BP30" s="4"/>
      <c r="BQ30" s="3" t="str">
        <f>CONCATENATE(BQ2, " KI")</f>
        <v>Click KI</v>
      </c>
      <c r="BR30" s="82">
        <f>COUNTIF(BT4:BT26,"&gt;0")</f>
        <v>13</v>
      </c>
      <c r="BS30" s="82">
        <f>COUNT(BT4:BT26)-BR30</f>
        <v>9</v>
      </c>
      <c r="BT30" s="83" t="s">
        <v>181</v>
      </c>
      <c r="BU30" s="153"/>
      <c r="BV30" s="4"/>
      <c r="BZ30" s="4"/>
    </row>
    <row r="31" spans="1:78">
      <c r="B31" s="67" t="s">
        <v>104</v>
      </c>
      <c r="C31" s="86">
        <f>MEDIAN(C4:C26)</f>
        <v>10</v>
      </c>
      <c r="D31" s="86">
        <f t="shared" ref="D31:X31" si="20">MEDIAN(D4:D26)</f>
        <v>25</v>
      </c>
      <c r="E31" s="86">
        <f t="shared" si="20"/>
        <v>25</v>
      </c>
      <c r="F31" s="86">
        <f t="shared" si="20"/>
        <v>30</v>
      </c>
      <c r="G31" s="86">
        <f t="shared" si="20"/>
        <v>42.5</v>
      </c>
      <c r="H31" s="86">
        <f t="shared" si="20"/>
        <v>40</v>
      </c>
      <c r="I31" s="86">
        <f t="shared" si="20"/>
        <v>40</v>
      </c>
      <c r="J31" s="86">
        <f t="shared" si="20"/>
        <v>55</v>
      </c>
      <c r="K31" s="86">
        <f t="shared" si="20"/>
        <v>60</v>
      </c>
      <c r="L31" s="86">
        <f t="shared" si="20"/>
        <v>35</v>
      </c>
      <c r="M31" s="86">
        <f t="shared" si="20"/>
        <v>60</v>
      </c>
      <c r="N31" s="86">
        <f t="shared" si="20"/>
        <v>55</v>
      </c>
      <c r="O31" s="86">
        <f t="shared" si="20"/>
        <v>57.5</v>
      </c>
      <c r="P31" s="86">
        <f t="shared" si="20"/>
        <v>62.5</v>
      </c>
      <c r="Q31" s="86">
        <f t="shared" si="20"/>
        <v>60</v>
      </c>
      <c r="R31" s="86">
        <f t="shared" si="20"/>
        <v>52.5</v>
      </c>
      <c r="S31" s="86"/>
      <c r="T31" s="86">
        <f t="shared" si="20"/>
        <v>80</v>
      </c>
      <c r="U31" s="86">
        <f t="shared" si="20"/>
        <v>100</v>
      </c>
      <c r="V31" s="86">
        <f t="shared" si="20"/>
        <v>65</v>
      </c>
      <c r="W31" s="86">
        <f t="shared" si="20"/>
        <v>72.5</v>
      </c>
      <c r="X31" s="86">
        <f t="shared" si="20"/>
        <v>80</v>
      </c>
      <c r="Y31" s="86"/>
      <c r="Z31" s="86"/>
      <c r="AA31" s="86"/>
      <c r="AB31" s="86"/>
      <c r="AC31" s="86"/>
      <c r="AD31" s="86"/>
      <c r="AE31" s="86"/>
      <c r="AF31" s="86"/>
      <c r="AG31" s="4"/>
      <c r="AH31" s="86">
        <f t="shared" ref="AH31:AJ31" si="21">MEDIAN(AH4:AH26)</f>
        <v>28.75</v>
      </c>
      <c r="AI31" s="86">
        <f t="shared" si="21"/>
        <v>43.75</v>
      </c>
      <c r="AJ31" s="86">
        <f t="shared" si="21"/>
        <v>65</v>
      </c>
      <c r="AK31" s="4"/>
      <c r="AL31" s="10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11"/>
      <c r="BA31" s="11"/>
      <c r="BB31" s="11"/>
      <c r="BC31" s="11"/>
      <c r="BD31" s="11"/>
      <c r="BE31" s="11"/>
      <c r="BF31" s="11"/>
      <c r="BG31" s="11"/>
      <c r="BP31" s="4"/>
      <c r="BU31" s="154"/>
      <c r="BV31" s="4"/>
      <c r="BZ31" s="4"/>
    </row>
    <row r="32" spans="1:78">
      <c r="B32" s="19" t="s">
        <v>132</v>
      </c>
      <c r="C32" s="86">
        <f>_xlfn.QUARTILE.INC(C4:C26,1)</f>
        <v>7.5</v>
      </c>
      <c r="D32" s="86">
        <f t="shared" ref="D32:X32" si="22">_xlfn.QUARTILE.INC(D4:D26,1)</f>
        <v>15</v>
      </c>
      <c r="E32" s="86">
        <f t="shared" si="22"/>
        <v>13.75</v>
      </c>
      <c r="F32" s="86">
        <f t="shared" si="22"/>
        <v>10</v>
      </c>
      <c r="G32" s="86">
        <f t="shared" si="22"/>
        <v>20</v>
      </c>
      <c r="H32" s="86">
        <f t="shared" si="22"/>
        <v>20</v>
      </c>
      <c r="I32" s="86">
        <f t="shared" si="22"/>
        <v>17.5</v>
      </c>
      <c r="J32" s="86">
        <f t="shared" si="22"/>
        <v>31.25</v>
      </c>
      <c r="K32" s="86">
        <f t="shared" si="22"/>
        <v>45</v>
      </c>
      <c r="L32" s="86">
        <f t="shared" si="22"/>
        <v>15</v>
      </c>
      <c r="M32" s="86">
        <f t="shared" si="22"/>
        <v>43.75</v>
      </c>
      <c r="N32" s="86">
        <f t="shared" si="22"/>
        <v>32.5</v>
      </c>
      <c r="O32" s="86">
        <f t="shared" si="22"/>
        <v>43.75</v>
      </c>
      <c r="P32" s="86">
        <f t="shared" si="22"/>
        <v>43.75</v>
      </c>
      <c r="Q32" s="86">
        <f t="shared" si="22"/>
        <v>60</v>
      </c>
      <c r="R32" s="86">
        <f t="shared" si="22"/>
        <v>43.75</v>
      </c>
      <c r="S32" s="86"/>
      <c r="T32" s="86">
        <f t="shared" si="22"/>
        <v>77.5</v>
      </c>
      <c r="U32" s="106" t="s">
        <v>283</v>
      </c>
      <c r="V32" s="86">
        <f t="shared" si="22"/>
        <v>60</v>
      </c>
      <c r="W32" s="86">
        <f t="shared" si="22"/>
        <v>71.25</v>
      </c>
      <c r="X32" s="86">
        <f t="shared" si="22"/>
        <v>75</v>
      </c>
      <c r="Y32" s="86"/>
      <c r="Z32" s="86"/>
      <c r="AA32" s="86"/>
      <c r="AB32" s="86"/>
      <c r="AC32" s="86"/>
      <c r="AD32" s="86"/>
      <c r="AE32" s="86"/>
      <c r="AF32" s="86"/>
      <c r="AG32" s="4"/>
      <c r="AH32" s="86">
        <f t="shared" ref="AH32:AJ32" si="23">_xlfn.QUARTILE.INC(AH4:AH26,1)</f>
        <v>10</v>
      </c>
      <c r="AI32" s="86">
        <f t="shared" si="23"/>
        <v>25.625</v>
      </c>
      <c r="AJ32" s="86">
        <f t="shared" si="23"/>
        <v>52.5</v>
      </c>
      <c r="AK32" s="4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BP32" s="4"/>
      <c r="BQ32" s="3" t="str">
        <f>CONCATENATE(BQ2, " KI")</f>
        <v>Click KI</v>
      </c>
      <c r="BR32" s="82">
        <f>COUNTIF(BR4:BR26,"&gt;0")</f>
        <v>13</v>
      </c>
      <c r="BS32" s="82">
        <f>COUNT(BR4:BR26)-BR32</f>
        <v>9</v>
      </c>
      <c r="BT32" s="83" t="str">
        <f>CONCATENATE(BR3," dB Losses")</f>
        <v>&gt;15 dB Losses</v>
      </c>
      <c r="BU32" s="154"/>
      <c r="BV32" s="4"/>
      <c r="BZ32" s="4"/>
    </row>
    <row r="33" spans="1:78">
      <c r="B33" s="67" t="s">
        <v>133</v>
      </c>
      <c r="C33" s="86">
        <f>_xlfn.QUARTILE.INC(C4:C26,3)</f>
        <v>12.5</v>
      </c>
      <c r="D33" s="86">
        <f t="shared" ref="D33:X33" si="24">_xlfn.QUARTILE.INC(D4:D26,3)</f>
        <v>43.75</v>
      </c>
      <c r="E33" s="86">
        <f t="shared" si="24"/>
        <v>40</v>
      </c>
      <c r="F33" s="86">
        <f t="shared" si="24"/>
        <v>40</v>
      </c>
      <c r="G33" s="86">
        <f t="shared" si="24"/>
        <v>55</v>
      </c>
      <c r="H33" s="86">
        <f t="shared" si="24"/>
        <v>63.75</v>
      </c>
      <c r="I33" s="86">
        <f t="shared" si="24"/>
        <v>67.5</v>
      </c>
      <c r="J33" s="86">
        <f t="shared" si="24"/>
        <v>66.25</v>
      </c>
      <c r="K33" s="86">
        <f t="shared" si="24"/>
        <v>100</v>
      </c>
      <c r="L33" s="86">
        <f t="shared" si="24"/>
        <v>60</v>
      </c>
      <c r="M33" s="86">
        <f t="shared" si="24"/>
        <v>75</v>
      </c>
      <c r="N33" s="86">
        <f t="shared" si="24"/>
        <v>70</v>
      </c>
      <c r="O33" s="86">
        <f t="shared" si="24"/>
        <v>70</v>
      </c>
      <c r="P33" s="86">
        <f t="shared" si="24"/>
        <v>68.75</v>
      </c>
      <c r="Q33" s="86">
        <f t="shared" si="24"/>
        <v>65</v>
      </c>
      <c r="R33" s="86">
        <f t="shared" si="24"/>
        <v>61.25</v>
      </c>
      <c r="S33" s="86"/>
      <c r="T33" s="86">
        <f t="shared" si="24"/>
        <v>90</v>
      </c>
      <c r="U33" s="106" t="s">
        <v>283</v>
      </c>
      <c r="V33" s="86">
        <f t="shared" si="24"/>
        <v>70</v>
      </c>
      <c r="W33" s="86">
        <f t="shared" si="24"/>
        <v>73.75</v>
      </c>
      <c r="X33" s="86">
        <f t="shared" si="24"/>
        <v>90</v>
      </c>
      <c r="Y33" s="86"/>
      <c r="Z33" s="86"/>
      <c r="AA33" s="86"/>
      <c r="AB33" s="86"/>
      <c r="AC33" s="86"/>
      <c r="AD33" s="86"/>
      <c r="AE33" s="86"/>
      <c r="AF33" s="86"/>
      <c r="AG33" s="4"/>
      <c r="AH33" s="86">
        <f t="shared" ref="AH33:AJ33" si="25">_xlfn.QUARTILE.INC(AH4:AH26,3)</f>
        <v>41.25</v>
      </c>
      <c r="AI33" s="86">
        <f t="shared" si="25"/>
        <v>65</v>
      </c>
      <c r="AJ33" s="86">
        <f t="shared" si="25"/>
        <v>81.666666666666657</v>
      </c>
      <c r="AK33" s="4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BP33" s="4"/>
      <c r="BR33" s="61"/>
      <c r="BT33" s="83"/>
      <c r="BU33" s="154"/>
      <c r="BV33" s="4"/>
      <c r="BZ33" s="4"/>
    </row>
    <row r="34" spans="1:78">
      <c r="B34" s="6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AG34" s="4"/>
      <c r="AH34" s="2"/>
      <c r="AI34" s="2"/>
      <c r="AJ34" s="2"/>
      <c r="AK34" s="4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BP34" s="4"/>
      <c r="BQ34" s="3" t="str">
        <f>CONCATENATE(BQ2, " KI")</f>
        <v>Click KI</v>
      </c>
      <c r="BR34" s="82">
        <f>COUNTIF(BS4:BS26,"&gt;0")</f>
        <v>3</v>
      </c>
      <c r="BS34" s="82">
        <f>COUNT(BS4:BS26)-BR34</f>
        <v>19</v>
      </c>
      <c r="BT34" s="83" t="str">
        <f>CONCATENATE(BS3," dB Gains")</f>
        <v>&lt;-15 dB Gains</v>
      </c>
      <c r="BU34" s="153"/>
      <c r="BV34" s="4"/>
      <c r="BZ34" s="4"/>
    </row>
    <row r="35" spans="1:78">
      <c r="AG35" s="4"/>
      <c r="AJ35" s="68"/>
      <c r="AK35" s="4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BP35" s="4"/>
      <c r="BV35" s="4"/>
      <c r="BZ35" s="4"/>
    </row>
    <row r="36" spans="1:7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Z36" s="4"/>
    </row>
    <row r="37" spans="1:78">
      <c r="A37" s="30" t="s">
        <v>59</v>
      </c>
      <c r="B37" s="97" t="s">
        <v>228</v>
      </c>
      <c r="C37" s="25" t="str">
        <f>CONCATENATE("ABR thresholds for ",A37," sounds ")</f>
        <v xml:space="preserve">ABR thresholds for 8 kHz sounds 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4"/>
      <c r="AH37" s="25"/>
      <c r="AI37" s="25"/>
      <c r="AJ37" s="25"/>
      <c r="AK37" s="4"/>
      <c r="AL37" s="30" t="s">
        <v>59</v>
      </c>
      <c r="AM37" t="s">
        <v>57</v>
      </c>
      <c r="AO37" s="46" t="s">
        <v>61</v>
      </c>
      <c r="AP37" s="47">
        <f>$AP$2</f>
        <v>25</v>
      </c>
      <c r="AQ37" s="48" t="s">
        <v>62</v>
      </c>
      <c r="AR37" s="49">
        <f>$AR$2</f>
        <v>-25</v>
      </c>
      <c r="BP37" s="4"/>
      <c r="BQ37" s="30" t="s">
        <v>51</v>
      </c>
      <c r="BR37" s="10" t="s">
        <v>54</v>
      </c>
      <c r="BS37" s="13" t="s">
        <v>55</v>
      </c>
      <c r="BT37" s="34" t="s">
        <v>178</v>
      </c>
      <c r="BU37" s="34"/>
      <c r="BV37" s="4"/>
      <c r="BZ37" s="4"/>
    </row>
    <row r="38" spans="1:78">
      <c r="A38" s="24" t="s">
        <v>56</v>
      </c>
      <c r="B38" s="103" t="s">
        <v>281</v>
      </c>
      <c r="C38" s="9">
        <v>3</v>
      </c>
      <c r="D38" s="9">
        <v>4</v>
      </c>
      <c r="E38" s="9">
        <v>5</v>
      </c>
      <c r="F38" s="9">
        <v>6</v>
      </c>
      <c r="G38" s="9">
        <v>7</v>
      </c>
      <c r="H38" s="9">
        <v>8</v>
      </c>
      <c r="I38" s="9">
        <v>9</v>
      </c>
      <c r="J38" s="9">
        <v>10</v>
      </c>
      <c r="K38" s="77">
        <v>11</v>
      </c>
      <c r="L38" s="9">
        <v>12</v>
      </c>
      <c r="M38" s="9">
        <v>13</v>
      </c>
      <c r="N38" s="9">
        <v>14</v>
      </c>
      <c r="O38" s="9">
        <v>15</v>
      </c>
      <c r="P38" s="9">
        <v>16</v>
      </c>
      <c r="Q38" s="9">
        <v>17</v>
      </c>
      <c r="R38" s="9">
        <v>18</v>
      </c>
      <c r="S38" s="9">
        <v>19</v>
      </c>
      <c r="T38" s="9">
        <v>20</v>
      </c>
      <c r="U38" s="9">
        <v>21</v>
      </c>
      <c r="V38" s="7">
        <v>22</v>
      </c>
      <c r="W38" s="7">
        <v>23</v>
      </c>
      <c r="X38" s="7">
        <v>24</v>
      </c>
      <c r="Y38" s="7">
        <v>25</v>
      </c>
      <c r="Z38" s="7">
        <v>26</v>
      </c>
      <c r="AA38" s="7">
        <v>27</v>
      </c>
      <c r="AB38" s="7">
        <v>28</v>
      </c>
      <c r="AC38" s="7">
        <v>29</v>
      </c>
      <c r="AD38" s="7">
        <v>30</v>
      </c>
      <c r="AE38" s="7">
        <v>31</v>
      </c>
      <c r="AF38" s="7">
        <v>32</v>
      </c>
      <c r="AG38" s="4"/>
      <c r="AH38" s="63" t="s">
        <v>64</v>
      </c>
      <c r="AI38" s="63" t="s">
        <v>65</v>
      </c>
      <c r="AJ38" s="64" t="s">
        <v>63</v>
      </c>
      <c r="AK38" s="4"/>
      <c r="AL38" s="6"/>
      <c r="AM38" s="9">
        <v>4</v>
      </c>
      <c r="AN38" s="9">
        <v>5</v>
      </c>
      <c r="AO38" s="9">
        <v>6</v>
      </c>
      <c r="AP38" s="9">
        <v>7</v>
      </c>
      <c r="AQ38" s="9">
        <v>8</v>
      </c>
      <c r="AR38" s="9">
        <v>9</v>
      </c>
      <c r="AS38" s="9">
        <v>10</v>
      </c>
      <c r="AT38" s="77">
        <v>11</v>
      </c>
      <c r="AU38" s="9">
        <v>12</v>
      </c>
      <c r="AV38" s="9">
        <v>13</v>
      </c>
      <c r="AW38" s="9">
        <v>14</v>
      </c>
      <c r="AX38" s="9">
        <v>15</v>
      </c>
      <c r="AY38" s="9">
        <v>16</v>
      </c>
      <c r="AZ38" s="9">
        <v>17</v>
      </c>
      <c r="BA38" s="9">
        <v>18</v>
      </c>
      <c r="BB38" s="9">
        <v>19</v>
      </c>
      <c r="BC38" s="9">
        <v>20</v>
      </c>
      <c r="BD38" s="7">
        <v>21</v>
      </c>
      <c r="BE38" s="7">
        <v>22</v>
      </c>
      <c r="BF38" s="7">
        <v>23</v>
      </c>
      <c r="BG38" s="7">
        <v>24</v>
      </c>
      <c r="BH38" s="7">
        <v>25</v>
      </c>
      <c r="BI38" s="7">
        <v>26</v>
      </c>
      <c r="BJ38" s="7">
        <v>27</v>
      </c>
      <c r="BK38" s="7">
        <v>28</v>
      </c>
      <c r="BL38" s="7">
        <v>29</v>
      </c>
      <c r="BM38" s="7">
        <v>30</v>
      </c>
      <c r="BN38" s="7">
        <v>31</v>
      </c>
      <c r="BO38" s="7">
        <v>32</v>
      </c>
      <c r="BP38" s="4"/>
      <c r="BQ38" s="6" t="s">
        <v>56</v>
      </c>
      <c r="BR38" s="12" t="str">
        <f>$BR$3</f>
        <v>&gt;15</v>
      </c>
      <c r="BS38" s="12" t="str">
        <f>$BS$3</f>
        <v>&lt;-15</v>
      </c>
      <c r="BT38" s="12"/>
      <c r="BU38" s="22" t="s">
        <v>424</v>
      </c>
      <c r="BV38" s="4"/>
      <c r="BZ38" s="4"/>
    </row>
    <row r="39" spans="1:78">
      <c r="A39" t="s">
        <v>4</v>
      </c>
      <c r="B39" t="s">
        <v>26</v>
      </c>
      <c r="C39">
        <v>20</v>
      </c>
      <c r="D39">
        <v>60</v>
      </c>
      <c r="E39">
        <v>75</v>
      </c>
      <c r="G39">
        <v>100</v>
      </c>
      <c r="H39">
        <v>100</v>
      </c>
      <c r="K39" s="75"/>
      <c r="AG39" s="4"/>
      <c r="AH39" s="2">
        <f t="shared" ref="AH39:AH44" si="26">AVERAGE(C39:E39)</f>
        <v>51.666666666666664</v>
      </c>
      <c r="AI39" s="2"/>
      <c r="AJ39" s="59"/>
      <c r="AK39" s="4"/>
      <c r="AM39" s="44">
        <f>D39-C39</f>
        <v>40</v>
      </c>
      <c r="AN39" s="44">
        <f>E39-D39</f>
        <v>15</v>
      </c>
      <c r="AO39" s="44"/>
      <c r="AP39" s="44">
        <f>G39-E39</f>
        <v>25</v>
      </c>
      <c r="AQ39" s="44">
        <f>H39-G39</f>
        <v>0</v>
      </c>
      <c r="AR39" s="44"/>
      <c r="AS39" s="44"/>
      <c r="AT39" s="78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"/>
      <c r="BQ39" s="5" t="str">
        <f t="shared" ref="BQ39:BQ60" si="27">A39</f>
        <v>U160115-2#3</v>
      </c>
      <c r="BR39" s="8">
        <f t="shared" ref="BR39:BR60" si="28">COUNTIF(AM39:AT39,$BR$3)</f>
        <v>2</v>
      </c>
      <c r="BS39" s="8">
        <f t="shared" ref="BS39:BS60" si="29">COUNTIF(AM39:AT39,$BS$3)</f>
        <v>0</v>
      </c>
      <c r="BT39">
        <f>BR39+BS39</f>
        <v>2</v>
      </c>
      <c r="BU39">
        <f>COUNT(AM39:AT39)/BT39</f>
        <v>2</v>
      </c>
      <c r="BV39" s="4"/>
      <c r="BZ39" s="4"/>
    </row>
    <row r="40" spans="1:78">
      <c r="A40" t="s">
        <v>5</v>
      </c>
      <c r="B40" t="s">
        <v>26</v>
      </c>
      <c r="C40">
        <v>15</v>
      </c>
      <c r="D40">
        <v>15</v>
      </c>
      <c r="E40">
        <v>25</v>
      </c>
      <c r="G40">
        <v>10</v>
      </c>
      <c r="H40">
        <v>10</v>
      </c>
      <c r="I40">
        <v>10</v>
      </c>
      <c r="J40">
        <v>100</v>
      </c>
      <c r="K40" s="75">
        <v>100</v>
      </c>
      <c r="AG40" s="4"/>
      <c r="AH40" s="2">
        <f t="shared" si="26"/>
        <v>18.333333333333332</v>
      </c>
      <c r="AI40" s="2">
        <f>AVERAGE(I40:K40)</f>
        <v>70</v>
      </c>
      <c r="AJ40" s="2"/>
      <c r="AK40" s="4"/>
      <c r="AM40" s="8">
        <f>D40-C40</f>
        <v>0</v>
      </c>
      <c r="AN40" s="8">
        <f>E40-D40</f>
        <v>10</v>
      </c>
      <c r="AO40" s="8"/>
      <c r="AP40" s="8">
        <f>G40-E40</f>
        <v>-15</v>
      </c>
      <c r="AQ40" s="8">
        <f>H40-G40</f>
        <v>0</v>
      </c>
      <c r="AR40" s="8">
        <f>I40-H40</f>
        <v>0</v>
      </c>
      <c r="AS40" s="8">
        <f>J40-I40</f>
        <v>90</v>
      </c>
      <c r="AT40" s="75">
        <f>K40-J40</f>
        <v>0</v>
      </c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4"/>
      <c r="BQ40" s="15" t="str">
        <f t="shared" si="27"/>
        <v>U160115-2#4</v>
      </c>
      <c r="BR40" s="8">
        <f t="shared" si="28"/>
        <v>1</v>
      </c>
      <c r="BS40" s="8">
        <f t="shared" si="29"/>
        <v>0</v>
      </c>
      <c r="BT40">
        <f t="shared" ref="BT40:BT60" si="30">BR40+BS40</f>
        <v>1</v>
      </c>
      <c r="BU40">
        <f t="shared" ref="BU40:BU60" si="31">COUNT(AM40:AT40)</f>
        <v>7</v>
      </c>
      <c r="BV40" s="4"/>
      <c r="BZ40" s="4"/>
    </row>
    <row r="41" spans="1:78">
      <c r="A41" t="s">
        <v>6</v>
      </c>
      <c r="B41" t="s">
        <v>26</v>
      </c>
      <c r="D41">
        <v>10</v>
      </c>
      <c r="E41">
        <v>50</v>
      </c>
      <c r="G41">
        <v>50</v>
      </c>
      <c r="H41">
        <v>60</v>
      </c>
      <c r="I41">
        <v>60</v>
      </c>
      <c r="J41">
        <v>60</v>
      </c>
      <c r="K41" s="75"/>
      <c r="AG41" s="4"/>
      <c r="AH41" s="2">
        <f t="shared" si="26"/>
        <v>30</v>
      </c>
      <c r="AI41" s="2">
        <f>AVERAGE(I41:K41)</f>
        <v>60</v>
      </c>
      <c r="AJ41" s="59"/>
      <c r="AK41" s="4"/>
      <c r="AM41" s="8"/>
      <c r="AN41" s="8">
        <f>E41-D41</f>
        <v>40</v>
      </c>
      <c r="AO41" s="8"/>
      <c r="AP41" s="8">
        <f>G41-E41</f>
        <v>0</v>
      </c>
      <c r="AQ41" s="8">
        <f>H41-G41</f>
        <v>10</v>
      </c>
      <c r="AR41" s="8">
        <f>I41-H41</f>
        <v>0</v>
      </c>
      <c r="AS41" s="8">
        <f>J41-I41</f>
        <v>0</v>
      </c>
      <c r="AT41" s="75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4"/>
      <c r="BQ41" s="15" t="str">
        <f t="shared" si="27"/>
        <v>U160124-1#3</v>
      </c>
      <c r="BR41" s="8">
        <f t="shared" si="28"/>
        <v>1</v>
      </c>
      <c r="BS41" s="8">
        <f t="shared" si="29"/>
        <v>0</v>
      </c>
      <c r="BT41">
        <f t="shared" si="30"/>
        <v>1</v>
      </c>
      <c r="BU41">
        <f t="shared" si="31"/>
        <v>5</v>
      </c>
      <c r="BV41" s="4"/>
      <c r="BZ41" s="4"/>
    </row>
    <row r="42" spans="1:78">
      <c r="A42" t="s">
        <v>7</v>
      </c>
      <c r="B42" t="s">
        <v>26</v>
      </c>
      <c r="D42">
        <v>40</v>
      </c>
      <c r="E42">
        <v>55</v>
      </c>
      <c r="F42">
        <v>60</v>
      </c>
      <c r="G42">
        <v>60</v>
      </c>
      <c r="H42">
        <v>60</v>
      </c>
      <c r="K42" s="75"/>
      <c r="AG42" s="4"/>
      <c r="AH42" s="2">
        <f t="shared" si="26"/>
        <v>47.5</v>
      </c>
      <c r="AI42" s="2"/>
      <c r="AJ42" s="59"/>
      <c r="AK42" s="4"/>
      <c r="AM42" s="8"/>
      <c r="AN42" s="8">
        <f>E42-D42</f>
        <v>15</v>
      </c>
      <c r="AO42" s="8">
        <f>F42-E42</f>
        <v>5</v>
      </c>
      <c r="AP42" s="8">
        <f>G42-F42</f>
        <v>0</v>
      </c>
      <c r="AQ42" s="8">
        <f>H42-G42</f>
        <v>0</v>
      </c>
      <c r="AR42" s="8"/>
      <c r="AS42" s="8"/>
      <c r="AT42" s="75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4"/>
      <c r="BQ42" s="15" t="str">
        <f t="shared" si="27"/>
        <v>U160201-4#1</v>
      </c>
      <c r="BR42" s="8">
        <f t="shared" si="28"/>
        <v>0</v>
      </c>
      <c r="BS42" s="8">
        <f t="shared" si="29"/>
        <v>0</v>
      </c>
      <c r="BT42">
        <f t="shared" si="30"/>
        <v>0</v>
      </c>
      <c r="BU42">
        <f t="shared" si="31"/>
        <v>4</v>
      </c>
      <c r="BV42" s="4"/>
      <c r="BZ42" s="4"/>
    </row>
    <row r="43" spans="1:78">
      <c r="A43" t="s">
        <v>8</v>
      </c>
      <c r="B43" t="s">
        <v>26</v>
      </c>
      <c r="D43">
        <v>30</v>
      </c>
      <c r="E43">
        <v>25</v>
      </c>
      <c r="F43">
        <v>55</v>
      </c>
      <c r="G43">
        <v>70</v>
      </c>
      <c r="H43">
        <v>60</v>
      </c>
      <c r="I43">
        <v>65</v>
      </c>
      <c r="J43">
        <v>70</v>
      </c>
      <c r="K43" s="75"/>
      <c r="AG43" s="4"/>
      <c r="AH43" s="2">
        <f t="shared" si="26"/>
        <v>27.5</v>
      </c>
      <c r="AI43" s="2">
        <f t="shared" ref="AI43:AI60" si="32">AVERAGE(I43:K43)</f>
        <v>67.5</v>
      </c>
      <c r="AJ43" s="59"/>
      <c r="AK43" s="4"/>
      <c r="AM43" s="8"/>
      <c r="AN43" s="8">
        <f>E43-D43</f>
        <v>-5</v>
      </c>
      <c r="AO43" s="8">
        <f>F43-E43</f>
        <v>30</v>
      </c>
      <c r="AP43" s="8">
        <f>G43-F43</f>
        <v>15</v>
      </c>
      <c r="AQ43" s="8">
        <f>H43-G43</f>
        <v>-10</v>
      </c>
      <c r="AR43" s="8">
        <f t="shared" ref="AR43:AS46" si="33">I43-H43</f>
        <v>5</v>
      </c>
      <c r="AS43" s="8">
        <f t="shared" si="33"/>
        <v>5</v>
      </c>
      <c r="AT43" s="75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4"/>
      <c r="BQ43" s="15" t="str">
        <f t="shared" si="27"/>
        <v>U160201-4#2</v>
      </c>
      <c r="BR43" s="8">
        <f t="shared" si="28"/>
        <v>1</v>
      </c>
      <c r="BS43" s="8">
        <f t="shared" si="29"/>
        <v>0</v>
      </c>
      <c r="BT43">
        <f t="shared" si="30"/>
        <v>1</v>
      </c>
      <c r="BU43">
        <f t="shared" si="31"/>
        <v>6</v>
      </c>
      <c r="BV43" s="4"/>
      <c r="BZ43" s="4"/>
    </row>
    <row r="44" spans="1:78">
      <c r="A44" t="s">
        <v>9</v>
      </c>
      <c r="B44" t="s">
        <v>26</v>
      </c>
      <c r="D44">
        <v>10</v>
      </c>
      <c r="E44">
        <v>5</v>
      </c>
      <c r="H44">
        <v>15</v>
      </c>
      <c r="I44">
        <v>15</v>
      </c>
      <c r="J44">
        <v>10</v>
      </c>
      <c r="K44" s="75">
        <v>40</v>
      </c>
      <c r="L44">
        <v>30</v>
      </c>
      <c r="M44">
        <v>50</v>
      </c>
      <c r="N44">
        <v>55</v>
      </c>
      <c r="O44">
        <v>30</v>
      </c>
      <c r="P44">
        <v>45</v>
      </c>
      <c r="Q44">
        <v>45</v>
      </c>
      <c r="R44">
        <v>35</v>
      </c>
      <c r="AG44" s="4"/>
      <c r="AH44" s="2">
        <f t="shared" si="26"/>
        <v>7.5</v>
      </c>
      <c r="AI44" s="2">
        <f t="shared" si="32"/>
        <v>21.666666666666668</v>
      </c>
      <c r="AJ44" s="2">
        <f>AVERAGE(P44:U44)</f>
        <v>41.666666666666664</v>
      </c>
      <c r="AK44" s="4"/>
      <c r="AM44" s="8"/>
      <c r="AN44" s="8">
        <f>E44-D44</f>
        <v>-5</v>
      </c>
      <c r="AO44" s="8"/>
      <c r="AP44" s="8"/>
      <c r="AQ44" s="8">
        <f>H44-E44</f>
        <v>10</v>
      </c>
      <c r="AR44" s="8">
        <f t="shared" si="33"/>
        <v>0</v>
      </c>
      <c r="AS44" s="8">
        <f t="shared" si="33"/>
        <v>-5</v>
      </c>
      <c r="AT44" s="75">
        <f t="shared" ref="AT44:BA44" si="34">K44-J44</f>
        <v>30</v>
      </c>
      <c r="AU44" s="8">
        <f t="shared" si="34"/>
        <v>-10</v>
      </c>
      <c r="AV44" s="8">
        <f t="shared" si="34"/>
        <v>20</v>
      </c>
      <c r="AW44" s="8">
        <f t="shared" si="34"/>
        <v>5</v>
      </c>
      <c r="AX44" s="8">
        <f t="shared" si="34"/>
        <v>-25</v>
      </c>
      <c r="AY44" s="8">
        <f t="shared" si="34"/>
        <v>15</v>
      </c>
      <c r="AZ44" s="8">
        <f t="shared" si="34"/>
        <v>0</v>
      </c>
      <c r="BA44" s="8">
        <f t="shared" si="34"/>
        <v>-10</v>
      </c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4"/>
      <c r="BQ44" s="15" t="str">
        <f t="shared" si="27"/>
        <v>U160530-2#1</v>
      </c>
      <c r="BR44" s="8">
        <f t="shared" si="28"/>
        <v>1</v>
      </c>
      <c r="BS44" s="8">
        <f t="shared" si="29"/>
        <v>0</v>
      </c>
      <c r="BT44">
        <f t="shared" si="30"/>
        <v>1</v>
      </c>
      <c r="BU44">
        <f t="shared" si="31"/>
        <v>5</v>
      </c>
      <c r="BV44" s="4"/>
      <c r="BZ44" s="4"/>
    </row>
    <row r="45" spans="1:78">
      <c r="A45" t="s">
        <v>10</v>
      </c>
      <c r="B45" t="s">
        <v>26</v>
      </c>
      <c r="F45">
        <v>5</v>
      </c>
      <c r="H45">
        <v>25</v>
      </c>
      <c r="I45">
        <v>60</v>
      </c>
      <c r="J45">
        <v>60</v>
      </c>
      <c r="K45" s="75">
        <v>55</v>
      </c>
      <c r="L45">
        <v>60</v>
      </c>
      <c r="M45">
        <v>75</v>
      </c>
      <c r="N45">
        <v>55</v>
      </c>
      <c r="O45">
        <v>65</v>
      </c>
      <c r="P45">
        <v>60</v>
      </c>
      <c r="Q45">
        <v>65</v>
      </c>
      <c r="V45">
        <v>75</v>
      </c>
      <c r="W45">
        <v>65</v>
      </c>
      <c r="X45">
        <v>75</v>
      </c>
      <c r="AG45" s="4"/>
      <c r="AH45" s="2"/>
      <c r="AI45" s="2">
        <f t="shared" si="32"/>
        <v>58.333333333333336</v>
      </c>
      <c r="AJ45" s="2">
        <f>AVERAGE(P45:U45)</f>
        <v>62.5</v>
      </c>
      <c r="AK45" s="4"/>
      <c r="AM45" s="8"/>
      <c r="AN45" s="8"/>
      <c r="AO45" s="8"/>
      <c r="AP45" s="8"/>
      <c r="AQ45" s="8">
        <f>H45-F45</f>
        <v>20</v>
      </c>
      <c r="AR45" s="8">
        <f t="shared" si="33"/>
        <v>35</v>
      </c>
      <c r="AS45" s="8">
        <f t="shared" si="33"/>
        <v>0</v>
      </c>
      <c r="AT45" s="75">
        <f t="shared" ref="AT45:AZ46" si="35">K45-J45</f>
        <v>-5</v>
      </c>
      <c r="AU45" s="8">
        <f t="shared" si="35"/>
        <v>5</v>
      </c>
      <c r="AV45" s="8">
        <f t="shared" si="35"/>
        <v>15</v>
      </c>
      <c r="AW45" s="8">
        <f t="shared" si="35"/>
        <v>-20</v>
      </c>
      <c r="AX45" s="8">
        <f t="shared" si="35"/>
        <v>10</v>
      </c>
      <c r="AY45" s="8">
        <f t="shared" si="35"/>
        <v>-5</v>
      </c>
      <c r="AZ45" s="8">
        <f t="shared" si="35"/>
        <v>5</v>
      </c>
      <c r="BA45" s="8"/>
      <c r="BB45" s="8"/>
      <c r="BC45" s="8"/>
      <c r="BD45" s="8"/>
      <c r="BE45" s="8">
        <f>V45-Q45</f>
        <v>10</v>
      </c>
      <c r="BF45" s="8">
        <f>W45-V45</f>
        <v>-10</v>
      </c>
      <c r="BG45" s="8">
        <f>X45-W45</f>
        <v>10</v>
      </c>
      <c r="BH45" s="8"/>
      <c r="BI45" s="8"/>
      <c r="BJ45" s="8"/>
      <c r="BK45" s="8"/>
      <c r="BL45" s="8"/>
      <c r="BM45" s="8"/>
      <c r="BN45" s="8"/>
      <c r="BO45" s="8"/>
      <c r="BP45" s="4"/>
      <c r="BQ45" s="15" t="str">
        <f t="shared" si="27"/>
        <v>U160606#1</v>
      </c>
      <c r="BR45" s="8">
        <f t="shared" si="28"/>
        <v>2</v>
      </c>
      <c r="BS45">
        <f t="shared" si="29"/>
        <v>0</v>
      </c>
      <c r="BT45">
        <f t="shared" si="30"/>
        <v>2</v>
      </c>
      <c r="BU45">
        <f t="shared" si="31"/>
        <v>4</v>
      </c>
      <c r="BV45" s="4"/>
      <c r="BZ45" s="4"/>
    </row>
    <row r="46" spans="1:78">
      <c r="A46" t="s">
        <v>11</v>
      </c>
      <c r="B46" t="s">
        <v>26</v>
      </c>
      <c r="F46">
        <v>5</v>
      </c>
      <c r="H46">
        <v>5</v>
      </c>
      <c r="I46">
        <v>10</v>
      </c>
      <c r="J46">
        <v>25</v>
      </c>
      <c r="K46" s="75">
        <v>15</v>
      </c>
      <c r="L46">
        <v>10</v>
      </c>
      <c r="M46">
        <v>30</v>
      </c>
      <c r="N46">
        <v>40</v>
      </c>
      <c r="O46">
        <v>60</v>
      </c>
      <c r="P46">
        <v>50</v>
      </c>
      <c r="Q46">
        <v>60</v>
      </c>
      <c r="V46">
        <v>50</v>
      </c>
      <c r="W46">
        <v>80</v>
      </c>
      <c r="X46">
        <v>60</v>
      </c>
      <c r="AG46" s="4"/>
      <c r="AH46" s="2"/>
      <c r="AI46" s="2">
        <f t="shared" si="32"/>
        <v>16.666666666666668</v>
      </c>
      <c r="AJ46" s="2">
        <f>AVERAGE(P46:U46)</f>
        <v>55</v>
      </c>
      <c r="AK46" s="4"/>
      <c r="AM46" s="8"/>
      <c r="AN46" s="8"/>
      <c r="AO46" s="8"/>
      <c r="AP46" s="8"/>
      <c r="AQ46" s="8">
        <f>H46-F46</f>
        <v>0</v>
      </c>
      <c r="AR46" s="8">
        <f t="shared" si="33"/>
        <v>5</v>
      </c>
      <c r="AS46" s="8">
        <f t="shared" si="33"/>
        <v>15</v>
      </c>
      <c r="AT46" s="75">
        <f t="shared" si="35"/>
        <v>-10</v>
      </c>
      <c r="AU46" s="8">
        <f t="shared" si="35"/>
        <v>-5</v>
      </c>
      <c r="AV46" s="8">
        <f t="shared" si="35"/>
        <v>20</v>
      </c>
      <c r="AW46" s="8">
        <f t="shared" si="35"/>
        <v>10</v>
      </c>
      <c r="AX46" s="8">
        <f t="shared" si="35"/>
        <v>20</v>
      </c>
      <c r="AY46" s="8">
        <f t="shared" si="35"/>
        <v>-10</v>
      </c>
      <c r="AZ46" s="8">
        <f t="shared" si="35"/>
        <v>10</v>
      </c>
      <c r="BA46" s="8"/>
      <c r="BB46" s="8"/>
      <c r="BC46" s="8"/>
      <c r="BD46" s="8"/>
      <c r="BE46" s="8">
        <f>V46-U46</f>
        <v>50</v>
      </c>
      <c r="BF46" s="8">
        <f>W46-V46</f>
        <v>30</v>
      </c>
      <c r="BG46" s="8">
        <f>X46-W46</f>
        <v>-20</v>
      </c>
      <c r="BH46" s="8"/>
      <c r="BI46" s="8"/>
      <c r="BJ46" s="8"/>
      <c r="BK46" s="8"/>
      <c r="BL46" s="8"/>
      <c r="BM46" s="8"/>
      <c r="BN46" s="8"/>
      <c r="BO46" s="8"/>
      <c r="BP46" s="4"/>
      <c r="BQ46" s="15" t="str">
        <f t="shared" si="27"/>
        <v>U160606#3</v>
      </c>
      <c r="BR46" s="8">
        <f t="shared" si="28"/>
        <v>0</v>
      </c>
      <c r="BS46" s="8">
        <f t="shared" si="29"/>
        <v>0</v>
      </c>
      <c r="BT46">
        <f t="shared" si="30"/>
        <v>0</v>
      </c>
      <c r="BU46">
        <f t="shared" si="31"/>
        <v>4</v>
      </c>
      <c r="BV46" s="4"/>
      <c r="BZ46" s="4"/>
    </row>
    <row r="47" spans="1:78">
      <c r="A47" t="s">
        <v>12</v>
      </c>
      <c r="B47" t="s">
        <v>26</v>
      </c>
      <c r="D47">
        <v>10</v>
      </c>
      <c r="H47">
        <v>5</v>
      </c>
      <c r="J47">
        <v>10</v>
      </c>
      <c r="K47" s="75">
        <v>35</v>
      </c>
      <c r="L47">
        <v>25</v>
      </c>
      <c r="M47">
        <v>85</v>
      </c>
      <c r="N47">
        <v>75</v>
      </c>
      <c r="O47">
        <v>80</v>
      </c>
      <c r="AG47" s="4"/>
      <c r="AH47" s="2">
        <f t="shared" ref="AH47:AH60" si="36">AVERAGE(C47:E47)</f>
        <v>10</v>
      </c>
      <c r="AI47" s="2">
        <f t="shared" si="32"/>
        <v>22.5</v>
      </c>
      <c r="AJ47" s="2"/>
      <c r="AK47" s="4"/>
      <c r="AM47" s="8"/>
      <c r="AN47" s="8"/>
      <c r="AO47" s="8"/>
      <c r="AP47" s="8"/>
      <c r="AQ47" s="8">
        <f>H47-D47</f>
        <v>-5</v>
      </c>
      <c r="AR47" s="8"/>
      <c r="AS47" s="8">
        <f>J47-H47</f>
        <v>5</v>
      </c>
      <c r="AT47" s="75">
        <f>K47-J47</f>
        <v>25</v>
      </c>
      <c r="AU47" s="8">
        <f>L47-K47</f>
        <v>-10</v>
      </c>
      <c r="AV47" s="8">
        <f>M47-L47</f>
        <v>60</v>
      </c>
      <c r="AW47" s="8">
        <f>N47-M47</f>
        <v>-10</v>
      </c>
      <c r="AX47" s="8">
        <f>O47-N47</f>
        <v>5</v>
      </c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4"/>
      <c r="BQ47" s="15" t="str">
        <f t="shared" si="27"/>
        <v>U160619-1#1</v>
      </c>
      <c r="BR47" s="8">
        <f t="shared" si="28"/>
        <v>1</v>
      </c>
      <c r="BS47" s="8">
        <f t="shared" si="29"/>
        <v>0</v>
      </c>
      <c r="BT47">
        <f t="shared" si="30"/>
        <v>1</v>
      </c>
      <c r="BU47">
        <f t="shared" si="31"/>
        <v>3</v>
      </c>
      <c r="BV47" s="4"/>
      <c r="BZ47" s="4"/>
    </row>
    <row r="48" spans="1:78">
      <c r="A48" t="s">
        <v>13</v>
      </c>
      <c r="B48" t="s">
        <v>26</v>
      </c>
      <c r="E48">
        <v>15</v>
      </c>
      <c r="F48">
        <v>20</v>
      </c>
      <c r="G48">
        <v>20</v>
      </c>
      <c r="H48">
        <v>100</v>
      </c>
      <c r="I48">
        <v>100</v>
      </c>
      <c r="K48" s="75">
        <v>100</v>
      </c>
      <c r="AG48" s="4"/>
      <c r="AH48" s="2">
        <f t="shared" si="36"/>
        <v>15</v>
      </c>
      <c r="AI48" s="2">
        <f t="shared" si="32"/>
        <v>100</v>
      </c>
      <c r="AJ48" s="59"/>
      <c r="AK48" s="4"/>
      <c r="AM48" s="8"/>
      <c r="AN48" s="8"/>
      <c r="AO48" s="8">
        <f t="shared" ref="AO48:AR52" si="37">F48-E48</f>
        <v>5</v>
      </c>
      <c r="AP48" s="8">
        <f t="shared" si="37"/>
        <v>0</v>
      </c>
      <c r="AQ48" s="8">
        <f t="shared" si="37"/>
        <v>80</v>
      </c>
      <c r="AR48" s="8">
        <f t="shared" si="37"/>
        <v>0</v>
      </c>
      <c r="AS48" s="8"/>
      <c r="AT48" s="75">
        <f>K48-I48</f>
        <v>0</v>
      </c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4"/>
      <c r="BQ48" s="15" t="str">
        <f t="shared" si="27"/>
        <v>U160713#3</v>
      </c>
      <c r="BR48" s="8">
        <f t="shared" si="28"/>
        <v>1</v>
      </c>
      <c r="BS48" s="8">
        <f t="shared" si="29"/>
        <v>0</v>
      </c>
      <c r="BT48">
        <f t="shared" si="30"/>
        <v>1</v>
      </c>
      <c r="BU48">
        <f t="shared" si="31"/>
        <v>5</v>
      </c>
      <c r="BV48" s="4"/>
      <c r="BZ48" s="4"/>
    </row>
    <row r="49" spans="1:78">
      <c r="A49" t="s">
        <v>14</v>
      </c>
      <c r="B49" t="s">
        <v>26</v>
      </c>
      <c r="E49">
        <v>40</v>
      </c>
      <c r="F49">
        <v>35</v>
      </c>
      <c r="G49">
        <v>50</v>
      </c>
      <c r="H49">
        <v>50</v>
      </c>
      <c r="I49">
        <v>45</v>
      </c>
      <c r="J49">
        <v>40</v>
      </c>
      <c r="K49" s="75">
        <v>45</v>
      </c>
      <c r="L49">
        <v>50</v>
      </c>
      <c r="P49">
        <v>65</v>
      </c>
      <c r="Q49">
        <v>65</v>
      </c>
      <c r="R49">
        <v>100</v>
      </c>
      <c r="T49">
        <v>100</v>
      </c>
      <c r="AG49" s="4"/>
      <c r="AH49" s="2">
        <f t="shared" si="36"/>
        <v>40</v>
      </c>
      <c r="AI49" s="2">
        <f t="shared" si="32"/>
        <v>43.333333333333336</v>
      </c>
      <c r="AJ49" s="2">
        <f>AVERAGE(P49:U49)</f>
        <v>82.5</v>
      </c>
      <c r="AK49" s="4"/>
      <c r="AM49" s="8"/>
      <c r="AN49" s="8"/>
      <c r="AO49" s="8">
        <f t="shared" si="37"/>
        <v>-5</v>
      </c>
      <c r="AP49" s="8">
        <f t="shared" si="37"/>
        <v>15</v>
      </c>
      <c r="AQ49" s="8">
        <f t="shared" si="37"/>
        <v>0</v>
      </c>
      <c r="AR49" s="8">
        <f t="shared" si="37"/>
        <v>-5</v>
      </c>
      <c r="AS49" s="8">
        <f>J49-I49</f>
        <v>-5</v>
      </c>
      <c r="AT49" s="75">
        <f>K49-J49</f>
        <v>5</v>
      </c>
      <c r="AU49" s="8">
        <f>L49-K49</f>
        <v>5</v>
      </c>
      <c r="AV49" s="8"/>
      <c r="AW49" s="8"/>
      <c r="AX49" s="8"/>
      <c r="AY49" s="8">
        <f>P49-L49</f>
        <v>15</v>
      </c>
      <c r="AZ49" s="8">
        <f>Q49-P49</f>
        <v>0</v>
      </c>
      <c r="BA49" s="8">
        <f>R49-Q49</f>
        <v>35</v>
      </c>
      <c r="BB49" s="8"/>
      <c r="BC49" s="8">
        <f>T49-R49</f>
        <v>0</v>
      </c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4"/>
      <c r="BQ49" s="15" t="str">
        <f t="shared" si="27"/>
        <v>U160713#4</v>
      </c>
      <c r="BR49" s="8">
        <f t="shared" si="28"/>
        <v>0</v>
      </c>
      <c r="BS49" s="8">
        <f t="shared" si="29"/>
        <v>0</v>
      </c>
      <c r="BT49">
        <f t="shared" si="30"/>
        <v>0</v>
      </c>
      <c r="BU49">
        <f t="shared" si="31"/>
        <v>6</v>
      </c>
      <c r="BV49" s="4"/>
      <c r="BZ49" s="4"/>
    </row>
    <row r="50" spans="1:78">
      <c r="A50" t="s">
        <v>15</v>
      </c>
      <c r="B50" t="s">
        <v>26</v>
      </c>
      <c r="D50">
        <v>25</v>
      </c>
      <c r="E50">
        <v>30</v>
      </c>
      <c r="F50">
        <v>30</v>
      </c>
      <c r="G50">
        <v>40</v>
      </c>
      <c r="H50">
        <v>100</v>
      </c>
      <c r="I50">
        <v>100</v>
      </c>
      <c r="K50" s="75">
        <v>100</v>
      </c>
      <c r="AG50" s="4"/>
      <c r="AH50" s="2">
        <f t="shared" si="36"/>
        <v>27.5</v>
      </c>
      <c r="AI50" s="2">
        <f t="shared" si="32"/>
        <v>100</v>
      </c>
      <c r="AJ50" s="59"/>
      <c r="AK50" s="4"/>
      <c r="AM50" s="8"/>
      <c r="AN50" s="8">
        <f>E50-D50</f>
        <v>5</v>
      </c>
      <c r="AO50" s="8">
        <f t="shared" si="37"/>
        <v>0</v>
      </c>
      <c r="AP50" s="8">
        <f t="shared" si="37"/>
        <v>10</v>
      </c>
      <c r="AQ50" s="8">
        <f t="shared" si="37"/>
        <v>60</v>
      </c>
      <c r="AR50" s="8">
        <f t="shared" si="37"/>
        <v>0</v>
      </c>
      <c r="AS50" s="8"/>
      <c r="AT50" s="75">
        <f>K50-I50</f>
        <v>0</v>
      </c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4"/>
      <c r="BQ50" s="15" t="str">
        <f t="shared" si="27"/>
        <v>U160719#1</v>
      </c>
      <c r="BR50" s="8">
        <f t="shared" si="28"/>
        <v>1</v>
      </c>
      <c r="BS50" s="8">
        <f t="shared" si="29"/>
        <v>0</v>
      </c>
      <c r="BT50">
        <f t="shared" si="30"/>
        <v>1</v>
      </c>
      <c r="BU50">
        <f t="shared" si="31"/>
        <v>6</v>
      </c>
      <c r="BV50" s="4"/>
      <c r="BZ50" s="4"/>
    </row>
    <row r="51" spans="1:78">
      <c r="A51" t="s">
        <v>16</v>
      </c>
      <c r="B51" t="s">
        <v>26</v>
      </c>
      <c r="D51">
        <v>45</v>
      </c>
      <c r="E51">
        <v>60</v>
      </c>
      <c r="F51">
        <v>55</v>
      </c>
      <c r="G51">
        <v>75</v>
      </c>
      <c r="H51">
        <v>100</v>
      </c>
      <c r="I51">
        <v>100</v>
      </c>
      <c r="J51">
        <v>100</v>
      </c>
      <c r="K51" s="75">
        <v>100</v>
      </c>
      <c r="AG51" s="4"/>
      <c r="AH51" s="2">
        <f t="shared" si="36"/>
        <v>52.5</v>
      </c>
      <c r="AI51" s="2">
        <f t="shared" si="32"/>
        <v>100</v>
      </c>
      <c r="AJ51" s="2"/>
      <c r="AK51" s="4"/>
      <c r="AM51" s="8"/>
      <c r="AN51" s="8">
        <f>E51-D51</f>
        <v>15</v>
      </c>
      <c r="AO51" s="8">
        <f t="shared" si="37"/>
        <v>-5</v>
      </c>
      <c r="AP51" s="8">
        <f t="shared" si="37"/>
        <v>20</v>
      </c>
      <c r="AQ51" s="8">
        <f t="shared" si="37"/>
        <v>25</v>
      </c>
      <c r="AR51" s="8">
        <f t="shared" si="37"/>
        <v>0</v>
      </c>
      <c r="AS51" s="8">
        <f>J51-I51</f>
        <v>0</v>
      </c>
      <c r="AT51" s="75">
        <f>K51-J51</f>
        <v>0</v>
      </c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4"/>
      <c r="BQ51" s="15" t="str">
        <f t="shared" si="27"/>
        <v>U160719#2</v>
      </c>
      <c r="BR51" s="8">
        <f t="shared" si="28"/>
        <v>2</v>
      </c>
      <c r="BS51" s="8">
        <f t="shared" si="29"/>
        <v>0</v>
      </c>
      <c r="BT51">
        <f t="shared" si="30"/>
        <v>2</v>
      </c>
      <c r="BU51">
        <f t="shared" si="31"/>
        <v>7</v>
      </c>
      <c r="BV51" s="4"/>
      <c r="BZ51" s="4"/>
    </row>
    <row r="52" spans="1:78">
      <c r="A52" t="s">
        <v>17</v>
      </c>
      <c r="B52" t="s">
        <v>26</v>
      </c>
      <c r="D52">
        <v>45</v>
      </c>
      <c r="E52">
        <v>45</v>
      </c>
      <c r="F52">
        <v>55</v>
      </c>
      <c r="G52">
        <v>85</v>
      </c>
      <c r="H52">
        <v>70</v>
      </c>
      <c r="I52">
        <v>85</v>
      </c>
      <c r="J52">
        <v>80</v>
      </c>
      <c r="K52" s="75">
        <v>100</v>
      </c>
      <c r="L52">
        <v>100</v>
      </c>
      <c r="AG52" s="4"/>
      <c r="AH52" s="2">
        <f t="shared" si="36"/>
        <v>45</v>
      </c>
      <c r="AI52" s="2">
        <f t="shared" si="32"/>
        <v>88.333333333333329</v>
      </c>
      <c r="AJ52" s="2"/>
      <c r="AK52" s="4"/>
      <c r="AM52" s="8"/>
      <c r="AN52" s="8">
        <f>E52-D52</f>
        <v>0</v>
      </c>
      <c r="AO52" s="8">
        <f t="shared" si="37"/>
        <v>10</v>
      </c>
      <c r="AP52" s="8">
        <f t="shared" si="37"/>
        <v>30</v>
      </c>
      <c r="AQ52" s="8">
        <f t="shared" si="37"/>
        <v>-15</v>
      </c>
      <c r="AR52" s="8">
        <f t="shared" si="37"/>
        <v>15</v>
      </c>
      <c r="AS52" s="8">
        <f>J52-I52</f>
        <v>-5</v>
      </c>
      <c r="AT52" s="75">
        <f>K52-J52</f>
        <v>20</v>
      </c>
      <c r="AU52" s="8">
        <f>L52-K52</f>
        <v>0</v>
      </c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4"/>
      <c r="BQ52" s="15" t="str">
        <f t="shared" si="27"/>
        <v>U160719#3</v>
      </c>
      <c r="BR52" s="8">
        <f t="shared" si="28"/>
        <v>2</v>
      </c>
      <c r="BS52" s="8">
        <f t="shared" si="29"/>
        <v>0</v>
      </c>
      <c r="BT52">
        <f t="shared" si="30"/>
        <v>2</v>
      </c>
      <c r="BU52">
        <f t="shared" si="31"/>
        <v>7</v>
      </c>
      <c r="BV52" s="4"/>
      <c r="BZ52" s="4"/>
    </row>
    <row r="53" spans="1:78">
      <c r="A53" s="8" t="s">
        <v>18</v>
      </c>
      <c r="B53" s="8" t="s">
        <v>26</v>
      </c>
      <c r="C53" s="8"/>
      <c r="D53" s="8">
        <v>45</v>
      </c>
      <c r="E53" s="8"/>
      <c r="F53" s="8">
        <v>45</v>
      </c>
      <c r="G53" s="8">
        <v>50</v>
      </c>
      <c r="H53" s="8">
        <v>40</v>
      </c>
      <c r="I53" s="8">
        <v>45</v>
      </c>
      <c r="J53" s="8"/>
      <c r="K53" s="75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4"/>
      <c r="AH53" s="59">
        <f t="shared" si="36"/>
        <v>45</v>
      </c>
      <c r="AI53" s="59">
        <f t="shared" si="32"/>
        <v>45</v>
      </c>
      <c r="AJ53" s="59"/>
      <c r="AK53" s="4"/>
      <c r="AL53" s="15"/>
      <c r="AM53" s="8"/>
      <c r="AN53" s="8"/>
      <c r="AO53" s="8">
        <f>F53-D53</f>
        <v>0</v>
      </c>
      <c r="AP53" s="8">
        <f t="shared" ref="AP53:AR60" si="38">G53-F53</f>
        <v>5</v>
      </c>
      <c r="AQ53" s="8">
        <f t="shared" si="38"/>
        <v>-10</v>
      </c>
      <c r="AR53" s="8">
        <f t="shared" si="38"/>
        <v>5</v>
      </c>
      <c r="AS53" s="8"/>
      <c r="AT53" s="75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4"/>
      <c r="BQ53" s="15" t="str">
        <f t="shared" si="27"/>
        <v>U160720#1</v>
      </c>
      <c r="BR53" s="8">
        <f t="shared" si="28"/>
        <v>0</v>
      </c>
      <c r="BS53" s="8">
        <f t="shared" si="29"/>
        <v>0</v>
      </c>
      <c r="BT53">
        <f t="shared" si="30"/>
        <v>0</v>
      </c>
      <c r="BU53">
        <f t="shared" si="31"/>
        <v>4</v>
      </c>
      <c r="BV53" s="4"/>
      <c r="BZ53" s="4"/>
    </row>
    <row r="54" spans="1:78">
      <c r="A54" t="s">
        <v>19</v>
      </c>
      <c r="B54" t="s">
        <v>26</v>
      </c>
      <c r="D54">
        <v>35</v>
      </c>
      <c r="F54">
        <v>45</v>
      </c>
      <c r="G54">
        <v>65</v>
      </c>
      <c r="H54">
        <v>50</v>
      </c>
      <c r="I54">
        <v>45</v>
      </c>
      <c r="J54">
        <v>45</v>
      </c>
      <c r="K54" s="75"/>
      <c r="L54">
        <v>70</v>
      </c>
      <c r="P54">
        <v>100</v>
      </c>
      <c r="AG54" s="4"/>
      <c r="AH54" s="2">
        <f t="shared" si="36"/>
        <v>35</v>
      </c>
      <c r="AI54" s="2">
        <f t="shared" si="32"/>
        <v>45</v>
      </c>
      <c r="AJ54" s="2">
        <f>AVERAGE(P54:U54)</f>
        <v>100</v>
      </c>
      <c r="AK54" s="4"/>
      <c r="AM54" s="8"/>
      <c r="AN54" s="8"/>
      <c r="AO54" s="8">
        <f>F54-D54</f>
        <v>10</v>
      </c>
      <c r="AP54" s="8">
        <f t="shared" si="38"/>
        <v>20</v>
      </c>
      <c r="AQ54" s="8">
        <f t="shared" si="38"/>
        <v>-15</v>
      </c>
      <c r="AR54" s="8">
        <f t="shared" si="38"/>
        <v>-5</v>
      </c>
      <c r="AS54" s="8">
        <f>J54-I54</f>
        <v>0</v>
      </c>
      <c r="AT54" s="75"/>
      <c r="AU54" s="8">
        <f>L54-J54</f>
        <v>25</v>
      </c>
      <c r="AV54" s="8"/>
      <c r="AW54" s="8"/>
      <c r="AX54" s="8"/>
      <c r="AY54" s="8">
        <f>P54-L54</f>
        <v>30</v>
      </c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4"/>
      <c r="BQ54" s="15" t="str">
        <f t="shared" si="27"/>
        <v>U160720#3</v>
      </c>
      <c r="BR54" s="8">
        <f t="shared" si="28"/>
        <v>1</v>
      </c>
      <c r="BS54" s="8">
        <f t="shared" si="29"/>
        <v>0</v>
      </c>
      <c r="BT54">
        <f t="shared" si="30"/>
        <v>1</v>
      </c>
      <c r="BU54">
        <f t="shared" si="31"/>
        <v>5</v>
      </c>
      <c r="BV54" s="4"/>
      <c r="BZ54" s="4"/>
    </row>
    <row r="55" spans="1:78">
      <c r="A55" t="s">
        <v>20</v>
      </c>
      <c r="B55" t="s">
        <v>26</v>
      </c>
      <c r="D55">
        <v>35</v>
      </c>
      <c r="F55">
        <v>40</v>
      </c>
      <c r="G55">
        <v>50</v>
      </c>
      <c r="H55">
        <v>60</v>
      </c>
      <c r="I55">
        <v>70</v>
      </c>
      <c r="J55">
        <v>65</v>
      </c>
      <c r="K55" s="75"/>
      <c r="L55">
        <v>60</v>
      </c>
      <c r="P55">
        <v>80</v>
      </c>
      <c r="Q55">
        <v>85</v>
      </c>
      <c r="T55">
        <v>90</v>
      </c>
      <c r="AG55" s="4"/>
      <c r="AH55" s="2">
        <f t="shared" si="36"/>
        <v>35</v>
      </c>
      <c r="AI55" s="2">
        <f t="shared" si="32"/>
        <v>67.5</v>
      </c>
      <c r="AJ55" s="2">
        <f>AVERAGE(P55:U55)</f>
        <v>85</v>
      </c>
      <c r="AK55" s="4"/>
      <c r="AM55" s="8"/>
      <c r="AN55" s="8"/>
      <c r="AO55" s="8">
        <f>F55-D55</f>
        <v>5</v>
      </c>
      <c r="AP55" s="8">
        <f t="shared" si="38"/>
        <v>10</v>
      </c>
      <c r="AQ55" s="8">
        <f t="shared" si="38"/>
        <v>10</v>
      </c>
      <c r="AR55" s="8">
        <f t="shared" si="38"/>
        <v>10</v>
      </c>
      <c r="AS55" s="8">
        <f>J55-I55</f>
        <v>-5</v>
      </c>
      <c r="AT55" s="75"/>
      <c r="AU55" s="8">
        <f>L55-J55</f>
        <v>-5</v>
      </c>
      <c r="AV55" s="8"/>
      <c r="AW55" s="8"/>
      <c r="AX55" s="8"/>
      <c r="AY55" s="8">
        <f>P55-L55</f>
        <v>20</v>
      </c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4"/>
      <c r="BQ55" s="15" t="str">
        <f t="shared" si="27"/>
        <v>U160720#4</v>
      </c>
      <c r="BR55" s="8">
        <f t="shared" si="28"/>
        <v>0</v>
      </c>
      <c r="BS55" s="8">
        <f t="shared" si="29"/>
        <v>0</v>
      </c>
      <c r="BT55">
        <f t="shared" si="30"/>
        <v>0</v>
      </c>
      <c r="BU55">
        <f t="shared" si="31"/>
        <v>5</v>
      </c>
      <c r="BV55" s="4"/>
      <c r="BZ55" s="4"/>
    </row>
    <row r="56" spans="1:78">
      <c r="A56" t="s">
        <v>21</v>
      </c>
      <c r="B56" t="s">
        <v>26</v>
      </c>
      <c r="D56">
        <v>40</v>
      </c>
      <c r="E56">
        <v>35</v>
      </c>
      <c r="F56">
        <v>30</v>
      </c>
      <c r="G56">
        <v>35</v>
      </c>
      <c r="H56">
        <v>65</v>
      </c>
      <c r="I56">
        <v>60</v>
      </c>
      <c r="K56" s="75"/>
      <c r="L56">
        <v>65</v>
      </c>
      <c r="N56">
        <v>80</v>
      </c>
      <c r="O56">
        <v>85</v>
      </c>
      <c r="P56">
        <v>90</v>
      </c>
      <c r="AG56" s="4"/>
      <c r="AH56" s="2">
        <f t="shared" si="36"/>
        <v>37.5</v>
      </c>
      <c r="AI56" s="2">
        <f t="shared" si="32"/>
        <v>60</v>
      </c>
      <c r="AJ56" s="2">
        <f>AVERAGE(P56:U56)</f>
        <v>90</v>
      </c>
      <c r="AK56" s="4"/>
      <c r="AM56" s="8"/>
      <c r="AN56" s="8">
        <f t="shared" ref="AN56:AO60" si="39">E56-D56</f>
        <v>-5</v>
      </c>
      <c r="AO56" s="8">
        <f t="shared" si="39"/>
        <v>-5</v>
      </c>
      <c r="AP56" s="8">
        <f t="shared" si="38"/>
        <v>5</v>
      </c>
      <c r="AQ56" s="8">
        <f t="shared" si="38"/>
        <v>30</v>
      </c>
      <c r="AR56" s="8">
        <f t="shared" si="38"/>
        <v>-5</v>
      </c>
      <c r="AS56" s="8"/>
      <c r="AT56" s="75"/>
      <c r="AU56" s="8">
        <f>L56-I56</f>
        <v>5</v>
      </c>
      <c r="AV56" s="8"/>
      <c r="AW56" s="8">
        <f>N56-L56</f>
        <v>15</v>
      </c>
      <c r="AX56" s="8">
        <f>O56-N56</f>
        <v>5</v>
      </c>
      <c r="AY56" s="8">
        <f>P56-O56</f>
        <v>5</v>
      </c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4"/>
      <c r="BQ56" s="15" t="str">
        <f t="shared" si="27"/>
        <v>U160730#1</v>
      </c>
      <c r="BR56" s="8">
        <f t="shared" si="28"/>
        <v>1</v>
      </c>
      <c r="BS56" s="8">
        <f t="shared" si="29"/>
        <v>0</v>
      </c>
      <c r="BT56">
        <f t="shared" si="30"/>
        <v>1</v>
      </c>
      <c r="BU56">
        <f t="shared" si="31"/>
        <v>5</v>
      </c>
      <c r="BV56" s="4"/>
      <c r="BW56" s="2"/>
      <c r="BZ56" s="4"/>
    </row>
    <row r="57" spans="1:78">
      <c r="A57" s="8" t="s">
        <v>22</v>
      </c>
      <c r="B57" s="8" t="s">
        <v>26</v>
      </c>
      <c r="C57" s="8"/>
      <c r="D57" s="8">
        <v>20</v>
      </c>
      <c r="E57" s="8">
        <v>25</v>
      </c>
      <c r="F57" s="8">
        <v>25</v>
      </c>
      <c r="G57" s="8">
        <v>15</v>
      </c>
      <c r="H57" s="8">
        <v>30</v>
      </c>
      <c r="I57" s="8">
        <v>15</v>
      </c>
      <c r="J57" s="8"/>
      <c r="K57" s="75"/>
      <c r="L57" s="8">
        <v>15</v>
      </c>
      <c r="M57" s="8"/>
      <c r="N57" s="8">
        <v>25</v>
      </c>
      <c r="O57" s="8">
        <v>45</v>
      </c>
      <c r="P57" s="8">
        <v>60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28"/>
      <c r="AH57" s="59">
        <f t="shared" si="36"/>
        <v>22.5</v>
      </c>
      <c r="AI57" s="59">
        <f t="shared" si="32"/>
        <v>15</v>
      </c>
      <c r="AJ57" s="59">
        <f>AVERAGE(P57:U57)</f>
        <v>60</v>
      </c>
      <c r="AK57" s="28"/>
      <c r="AL57" s="15"/>
      <c r="AM57" s="8"/>
      <c r="AN57" s="8">
        <f t="shared" si="39"/>
        <v>5</v>
      </c>
      <c r="AO57" s="8">
        <f t="shared" si="39"/>
        <v>0</v>
      </c>
      <c r="AP57" s="8">
        <f t="shared" si="38"/>
        <v>-10</v>
      </c>
      <c r="AQ57" s="8">
        <f t="shared" si="38"/>
        <v>15</v>
      </c>
      <c r="AR57" s="8">
        <f t="shared" si="38"/>
        <v>-15</v>
      </c>
      <c r="AS57" s="8"/>
      <c r="AT57" s="75"/>
      <c r="AU57" s="8">
        <f>L57-I57</f>
        <v>0</v>
      </c>
      <c r="AV57" s="8"/>
      <c r="AW57" s="8">
        <f>N57-L57</f>
        <v>10</v>
      </c>
      <c r="AX57" s="8">
        <f>O57-N57</f>
        <v>20</v>
      </c>
      <c r="AY57" s="8">
        <f>P57-O57</f>
        <v>15</v>
      </c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28"/>
      <c r="BQ57" s="15" t="str">
        <f t="shared" si="27"/>
        <v>U160730#2</v>
      </c>
      <c r="BR57" s="8">
        <f t="shared" si="28"/>
        <v>0</v>
      </c>
      <c r="BS57" s="8">
        <f t="shared" si="29"/>
        <v>0</v>
      </c>
      <c r="BT57">
        <f t="shared" si="30"/>
        <v>0</v>
      </c>
      <c r="BU57">
        <f t="shared" si="31"/>
        <v>5</v>
      </c>
      <c r="BV57" s="28"/>
      <c r="BZ57" s="28"/>
    </row>
    <row r="58" spans="1:78">
      <c r="A58" s="8" t="s">
        <v>23</v>
      </c>
      <c r="B58" s="8" t="s">
        <v>26</v>
      </c>
      <c r="C58" s="8"/>
      <c r="D58" s="8">
        <v>10</v>
      </c>
      <c r="E58" s="8">
        <v>5</v>
      </c>
      <c r="F58" s="8">
        <v>35</v>
      </c>
      <c r="G58" s="8">
        <v>10</v>
      </c>
      <c r="H58" s="8">
        <v>10</v>
      </c>
      <c r="I58" s="8">
        <v>35</v>
      </c>
      <c r="J58" s="8"/>
      <c r="K58" s="75"/>
      <c r="L58" s="8">
        <v>30</v>
      </c>
      <c r="M58" s="8"/>
      <c r="N58" s="8"/>
      <c r="O58" s="8"/>
      <c r="P58" s="8">
        <v>100</v>
      </c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28"/>
      <c r="AH58" s="59">
        <f t="shared" si="36"/>
        <v>7.5</v>
      </c>
      <c r="AI58" s="59">
        <f t="shared" si="32"/>
        <v>35</v>
      </c>
      <c r="AJ58" s="59">
        <f>AVERAGE(P58:U58)</f>
        <v>100</v>
      </c>
      <c r="AK58" s="28"/>
      <c r="AL58" s="15"/>
      <c r="AM58" s="8"/>
      <c r="AN58" s="8">
        <f t="shared" si="39"/>
        <v>-5</v>
      </c>
      <c r="AO58" s="8">
        <f t="shared" si="39"/>
        <v>30</v>
      </c>
      <c r="AP58" s="8">
        <f t="shared" si="38"/>
        <v>-25</v>
      </c>
      <c r="AQ58" s="8">
        <f t="shared" si="38"/>
        <v>0</v>
      </c>
      <c r="AR58" s="8">
        <f t="shared" si="38"/>
        <v>25</v>
      </c>
      <c r="AS58" s="8"/>
      <c r="AT58" s="75"/>
      <c r="AU58" s="8">
        <f>L58-I58</f>
        <v>-5</v>
      </c>
      <c r="AV58" s="8"/>
      <c r="AW58" s="8"/>
      <c r="AX58" s="8"/>
      <c r="AY58" s="8">
        <f>P58-L58</f>
        <v>70</v>
      </c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28"/>
      <c r="BQ58" s="15" t="str">
        <f t="shared" si="27"/>
        <v>U160730#4</v>
      </c>
      <c r="BR58" s="8">
        <f t="shared" si="28"/>
        <v>2</v>
      </c>
      <c r="BS58" s="8">
        <f t="shared" si="29"/>
        <v>1</v>
      </c>
      <c r="BT58">
        <f t="shared" si="30"/>
        <v>3</v>
      </c>
      <c r="BU58">
        <f t="shared" si="31"/>
        <v>5</v>
      </c>
      <c r="BV58" s="28"/>
      <c r="BZ58" s="28"/>
    </row>
    <row r="59" spans="1:78">
      <c r="A59" t="s">
        <v>24</v>
      </c>
      <c r="B59" t="s">
        <v>26</v>
      </c>
      <c r="D59">
        <v>5</v>
      </c>
      <c r="E59">
        <v>5</v>
      </c>
      <c r="F59">
        <v>30</v>
      </c>
      <c r="G59">
        <v>10</v>
      </c>
      <c r="H59">
        <v>60</v>
      </c>
      <c r="I59">
        <v>5</v>
      </c>
      <c r="K59" s="75"/>
      <c r="L59">
        <v>5</v>
      </c>
      <c r="AG59" s="4"/>
      <c r="AH59" s="2">
        <f t="shared" si="36"/>
        <v>5</v>
      </c>
      <c r="AI59" s="2">
        <f t="shared" si="32"/>
        <v>5</v>
      </c>
      <c r="AJ59" s="59"/>
      <c r="AK59" s="4"/>
      <c r="AM59" s="8"/>
      <c r="AN59" s="8">
        <f t="shared" si="39"/>
        <v>0</v>
      </c>
      <c r="AO59" s="8">
        <f t="shared" si="39"/>
        <v>25</v>
      </c>
      <c r="AP59" s="8">
        <f t="shared" si="38"/>
        <v>-20</v>
      </c>
      <c r="AQ59" s="8">
        <f t="shared" si="38"/>
        <v>50</v>
      </c>
      <c r="AR59" s="8">
        <f t="shared" si="38"/>
        <v>-55</v>
      </c>
      <c r="AS59" s="8"/>
      <c r="AT59" s="75"/>
      <c r="AU59" s="8">
        <f>L59-I59</f>
        <v>0</v>
      </c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4"/>
      <c r="BQ59" s="15" t="str">
        <f t="shared" si="27"/>
        <v>U160730#6</v>
      </c>
      <c r="BR59" s="8">
        <f t="shared" si="28"/>
        <v>2</v>
      </c>
      <c r="BS59" s="8">
        <f t="shared" si="29"/>
        <v>2</v>
      </c>
      <c r="BT59">
        <f t="shared" si="30"/>
        <v>4</v>
      </c>
      <c r="BU59">
        <f t="shared" si="31"/>
        <v>5</v>
      </c>
      <c r="BV59" s="4"/>
      <c r="BZ59" s="4"/>
    </row>
    <row r="60" spans="1:78" s="8" customFormat="1">
      <c r="A60" s="8" t="s">
        <v>25</v>
      </c>
      <c r="B60" s="8" t="s">
        <v>26</v>
      </c>
      <c r="D60" s="8">
        <v>10</v>
      </c>
      <c r="E60" s="8">
        <v>5</v>
      </c>
      <c r="F60" s="8">
        <v>10</v>
      </c>
      <c r="G60" s="8">
        <v>10</v>
      </c>
      <c r="H60" s="8">
        <v>5</v>
      </c>
      <c r="I60" s="8">
        <v>10</v>
      </c>
      <c r="K60" s="75"/>
      <c r="L60" s="8">
        <v>5</v>
      </c>
      <c r="N60" s="8">
        <v>5</v>
      </c>
      <c r="O60" s="8">
        <v>5</v>
      </c>
      <c r="P60" s="8">
        <v>15</v>
      </c>
      <c r="AG60" s="28"/>
      <c r="AH60" s="59">
        <f t="shared" si="36"/>
        <v>7.5</v>
      </c>
      <c r="AI60" s="59">
        <f t="shared" si="32"/>
        <v>10</v>
      </c>
      <c r="AJ60" s="59">
        <f>AVERAGE(P60:U60)</f>
        <v>15</v>
      </c>
      <c r="AK60" s="28"/>
      <c r="AL60" s="15"/>
      <c r="AN60" s="8">
        <f t="shared" si="39"/>
        <v>-5</v>
      </c>
      <c r="AO60" s="8">
        <f t="shared" si="39"/>
        <v>5</v>
      </c>
      <c r="AP60" s="8">
        <f t="shared" si="38"/>
        <v>0</v>
      </c>
      <c r="AQ60" s="8">
        <f t="shared" si="38"/>
        <v>-5</v>
      </c>
      <c r="AR60" s="8">
        <f t="shared" si="38"/>
        <v>5</v>
      </c>
      <c r="AT60" s="75"/>
      <c r="AU60" s="8">
        <f>L60-I60</f>
        <v>-5</v>
      </c>
      <c r="AW60" s="8">
        <f>N60-L60</f>
        <v>0</v>
      </c>
      <c r="AX60" s="8">
        <f>O60-N60</f>
        <v>0</v>
      </c>
      <c r="AY60" s="8">
        <f>P60-O60</f>
        <v>10</v>
      </c>
      <c r="BP60" s="28"/>
      <c r="BQ60" s="15" t="str">
        <f t="shared" si="27"/>
        <v>U160730#7</v>
      </c>
      <c r="BR60" s="8">
        <f t="shared" si="28"/>
        <v>0</v>
      </c>
      <c r="BS60" s="8">
        <f t="shared" si="29"/>
        <v>0</v>
      </c>
      <c r="BT60">
        <f t="shared" si="30"/>
        <v>0</v>
      </c>
      <c r="BU60">
        <f t="shared" si="31"/>
        <v>5</v>
      </c>
      <c r="BV60" s="28"/>
      <c r="BZ60" s="28"/>
    </row>
    <row r="61" spans="1:78">
      <c r="A61" s="1"/>
      <c r="B61" s="1"/>
      <c r="C61" s="1"/>
      <c r="D61" s="1"/>
      <c r="E61" s="1"/>
      <c r="F61" s="1"/>
      <c r="G61" s="1"/>
      <c r="H61" s="1"/>
      <c r="I61" s="1"/>
      <c r="J61" s="1"/>
      <c r="K61" s="7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4"/>
      <c r="AH61" s="62"/>
      <c r="AI61" s="62"/>
      <c r="AJ61" s="62"/>
      <c r="AK61" s="4"/>
      <c r="AL61" s="6"/>
      <c r="AM61" s="1"/>
      <c r="AN61" s="1"/>
      <c r="AO61" s="1"/>
      <c r="AP61" s="1"/>
      <c r="AQ61" s="1"/>
      <c r="AR61" s="1"/>
      <c r="AS61" s="1"/>
      <c r="AT61" s="76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4"/>
      <c r="BQ61" s="6"/>
      <c r="BR61" s="1"/>
      <c r="BS61" s="1"/>
      <c r="BT61" s="1"/>
      <c r="BU61" s="1"/>
      <c r="BV61" s="4"/>
      <c r="BZ61" s="4"/>
    </row>
    <row r="62" spans="1:78">
      <c r="B62" s="3" t="s">
        <v>45</v>
      </c>
      <c r="C62" s="31">
        <f t="shared" ref="C62:R62" si="40">AVERAGE(C39:C61)</f>
        <v>17.5</v>
      </c>
      <c r="D62" s="31">
        <f t="shared" si="40"/>
        <v>27.222222222222221</v>
      </c>
      <c r="E62" s="31">
        <f t="shared" si="40"/>
        <v>31.25</v>
      </c>
      <c r="F62" s="31">
        <f t="shared" si="40"/>
        <v>34.117647058823529</v>
      </c>
      <c r="G62" s="31">
        <f t="shared" si="40"/>
        <v>44.722222222222221</v>
      </c>
      <c r="H62" s="31">
        <f t="shared" si="40"/>
        <v>49.090909090909093</v>
      </c>
      <c r="I62" s="31">
        <f t="shared" si="40"/>
        <v>49.210526315789473</v>
      </c>
      <c r="J62" s="31">
        <f t="shared" si="40"/>
        <v>55.416666666666664</v>
      </c>
      <c r="K62" s="31">
        <f t="shared" si="40"/>
        <v>69</v>
      </c>
      <c r="L62" s="31">
        <f t="shared" si="40"/>
        <v>40.384615384615387</v>
      </c>
      <c r="M62" s="31">
        <f t="shared" si="40"/>
        <v>60</v>
      </c>
      <c r="N62" s="31">
        <f t="shared" si="40"/>
        <v>47.857142857142854</v>
      </c>
      <c r="O62" s="31">
        <f t="shared" si="40"/>
        <v>52.857142857142854</v>
      </c>
      <c r="P62" s="2">
        <f t="shared" si="40"/>
        <v>66.5</v>
      </c>
      <c r="Q62" s="2">
        <f t="shared" si="40"/>
        <v>64</v>
      </c>
      <c r="R62" s="2">
        <f t="shared" si="40"/>
        <v>67.5</v>
      </c>
      <c r="S62" s="2"/>
      <c r="T62" s="2">
        <f>AVERAGE(T39:T61)</f>
        <v>95</v>
      </c>
      <c r="U62" s="2"/>
      <c r="V62" s="2">
        <f>AVERAGE(V39:V61)</f>
        <v>62.5</v>
      </c>
      <c r="W62" s="2">
        <f>AVERAGE(W39:W61)</f>
        <v>72.5</v>
      </c>
      <c r="X62" s="2">
        <f>AVERAGE(X39:X61)</f>
        <v>67.5</v>
      </c>
      <c r="AG62" s="4"/>
      <c r="AH62" s="65">
        <f>AVERAGE(AH39:AH61)</f>
        <v>28.375</v>
      </c>
      <c r="AI62" s="65">
        <f>AVERAGE(AI39:AI61)</f>
        <v>51.541666666666671</v>
      </c>
      <c r="AJ62" s="65">
        <f>AVERAGE(AJ39:AJ61)</f>
        <v>69.166666666666657</v>
      </c>
      <c r="AK62" s="4"/>
      <c r="AL62" s="3"/>
      <c r="BP62" s="4"/>
      <c r="BQ62" s="10" t="s">
        <v>425</v>
      </c>
      <c r="BR62">
        <f>SUM(BR39:BR61)</f>
        <v>21</v>
      </c>
      <c r="BS62">
        <f>SUM(BS39:BS61)</f>
        <v>3</v>
      </c>
      <c r="BT62">
        <f>SUM(BT39:BT61)</f>
        <v>24</v>
      </c>
      <c r="BU62">
        <f>SUM(BU39:BU61)</f>
        <v>110</v>
      </c>
      <c r="BV62" s="4"/>
      <c r="BZ62" s="4"/>
    </row>
    <row r="63" spans="1:78">
      <c r="A63" s="2"/>
      <c r="B63" s="3" t="s">
        <v>46</v>
      </c>
      <c r="C63" s="31">
        <f t="shared" ref="C63:R63" si="41">_xlfn.STDEV.S(C39:C61)</f>
        <v>3.5355339059327378</v>
      </c>
      <c r="D63" s="31">
        <f t="shared" si="41"/>
        <v>16.558472349101159</v>
      </c>
      <c r="E63" s="31">
        <f t="shared" si="41"/>
        <v>21.717888172349234</v>
      </c>
      <c r="F63" s="31">
        <f t="shared" si="41"/>
        <v>17.431588972828813</v>
      </c>
      <c r="G63" s="31">
        <f t="shared" si="41"/>
        <v>28.100252365531095</v>
      </c>
      <c r="H63" s="31">
        <f t="shared" si="41"/>
        <v>32.900874341991774</v>
      </c>
      <c r="I63" s="31">
        <f t="shared" si="41"/>
        <v>32.671052337179368</v>
      </c>
      <c r="J63" s="31">
        <f t="shared" si="41"/>
        <v>30.634081832119101</v>
      </c>
      <c r="K63" s="31">
        <f t="shared" si="41"/>
        <v>34.140233677518317</v>
      </c>
      <c r="L63" s="31">
        <f t="shared" si="41"/>
        <v>29.471846626734191</v>
      </c>
      <c r="M63" s="31">
        <f t="shared" si="41"/>
        <v>24.832774042918899</v>
      </c>
      <c r="N63" s="31">
        <f t="shared" si="41"/>
        <v>26.74838668922278</v>
      </c>
      <c r="O63" s="31">
        <f t="shared" si="41"/>
        <v>28.410259716216199</v>
      </c>
      <c r="P63" s="2">
        <f t="shared" si="41"/>
        <v>26.775818277775276</v>
      </c>
      <c r="Q63" s="2">
        <f t="shared" si="41"/>
        <v>14.317821063276353</v>
      </c>
      <c r="R63" s="2">
        <f t="shared" si="41"/>
        <v>45.961940777125591</v>
      </c>
      <c r="S63" s="2"/>
      <c r="T63" s="2">
        <f>_xlfn.STDEV.S(T39:T61)</f>
        <v>7.0710678118654755</v>
      </c>
      <c r="U63" s="2"/>
      <c r="V63" s="2">
        <f>_xlfn.STDEV.S(V39:V61)</f>
        <v>17.677669529663689</v>
      </c>
      <c r="W63" s="2">
        <f>_xlfn.STDEV.S(W39:W61)</f>
        <v>10.606601717798213</v>
      </c>
      <c r="X63" s="2">
        <f>_xlfn.STDEV.S(X39:X61)</f>
        <v>10.606601717798213</v>
      </c>
      <c r="AG63" s="4"/>
      <c r="AH63" s="31">
        <f>_xlfn.STDEV.S(AH39:AH61)</f>
        <v>15.991762773634028</v>
      </c>
      <c r="AI63" s="31">
        <f>_xlfn.STDEV.S(AI39:AI61)</f>
        <v>30.816466462966794</v>
      </c>
      <c r="AJ63" s="2">
        <f>_xlfn.STDEV.S(AJ39:AJ61)</f>
        <v>27.453664668012973</v>
      </c>
      <c r="AK63" s="4"/>
      <c r="AL63" s="10"/>
      <c r="BP63" s="4"/>
      <c r="BU63" s="10"/>
      <c r="BV63" s="4"/>
      <c r="BZ63" s="4"/>
    </row>
    <row r="64" spans="1:78">
      <c r="B64" s="3" t="s">
        <v>47</v>
      </c>
      <c r="C64" s="5">
        <f t="shared" ref="C64:R64" si="42">COUNT(C39:C61)</f>
        <v>2</v>
      </c>
      <c r="D64" s="5">
        <f t="shared" si="42"/>
        <v>18</v>
      </c>
      <c r="E64" s="5">
        <f t="shared" si="42"/>
        <v>16</v>
      </c>
      <c r="F64" s="5">
        <f t="shared" si="42"/>
        <v>17</v>
      </c>
      <c r="G64" s="5">
        <f t="shared" si="42"/>
        <v>18</v>
      </c>
      <c r="H64" s="5">
        <f t="shared" si="42"/>
        <v>22</v>
      </c>
      <c r="I64" s="5">
        <f t="shared" si="42"/>
        <v>19</v>
      </c>
      <c r="J64" s="5">
        <f t="shared" si="42"/>
        <v>12</v>
      </c>
      <c r="K64" s="5">
        <f t="shared" si="42"/>
        <v>10</v>
      </c>
      <c r="L64" s="5">
        <f t="shared" si="42"/>
        <v>13</v>
      </c>
      <c r="M64" s="5">
        <f t="shared" si="42"/>
        <v>4</v>
      </c>
      <c r="N64" s="5">
        <f t="shared" si="42"/>
        <v>7</v>
      </c>
      <c r="O64" s="5">
        <f t="shared" si="42"/>
        <v>7</v>
      </c>
      <c r="P64">
        <f t="shared" si="42"/>
        <v>10</v>
      </c>
      <c r="Q64">
        <f t="shared" si="42"/>
        <v>5</v>
      </c>
      <c r="R64">
        <f t="shared" si="42"/>
        <v>2</v>
      </c>
      <c r="T64">
        <f>COUNT(T39:T61)</f>
        <v>2</v>
      </c>
      <c r="V64">
        <f>COUNT(V39:V61)</f>
        <v>2</v>
      </c>
      <c r="W64">
        <f>COUNT(W39:W61)</f>
        <v>2</v>
      </c>
      <c r="X64">
        <f>COUNT(X39:X61)</f>
        <v>2</v>
      </c>
      <c r="AG64" s="4"/>
      <c r="AH64" s="5">
        <f>COUNT(AH39:AH61)</f>
        <v>20</v>
      </c>
      <c r="AI64" s="5">
        <f>COUNT(AI39:AI61)</f>
        <v>20</v>
      </c>
      <c r="AJ64">
        <f>COUNT(AJ39:AJ61)</f>
        <v>10</v>
      </c>
      <c r="AK64" s="4"/>
      <c r="AL64" s="3"/>
      <c r="BP64" s="4"/>
      <c r="BR64" s="99" t="s">
        <v>179</v>
      </c>
      <c r="BS64" s="10" t="s">
        <v>71</v>
      </c>
      <c r="BT64" s="98" t="s">
        <v>180</v>
      </c>
      <c r="BU64" s="83"/>
      <c r="BV64" s="4"/>
      <c r="BZ64" s="4"/>
    </row>
    <row r="65" spans="1:78">
      <c r="B65" s="3"/>
      <c r="AG65" s="4"/>
      <c r="AK65" s="4"/>
      <c r="AL65" s="3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P65" s="4"/>
      <c r="BQ65" s="3" t="str">
        <f>CONCATENATE(BQ37, " KI")</f>
        <v>8kHz KI</v>
      </c>
      <c r="BR65" s="82">
        <f>COUNTIF(BT39:BT61,"&gt;0")</f>
        <v>15</v>
      </c>
      <c r="BS65" s="82">
        <f>COUNT(BT39:BT61)-BR65</f>
        <v>7</v>
      </c>
      <c r="BT65" s="83" t="s">
        <v>181</v>
      </c>
      <c r="BU65" s="153"/>
      <c r="BV65" s="4"/>
      <c r="BZ65" s="4"/>
    </row>
    <row r="66" spans="1:78">
      <c r="B66" s="67" t="s">
        <v>104</v>
      </c>
      <c r="C66" s="86">
        <f t="shared" ref="C66:X66" si="43">MEDIAN(C39:C61)</f>
        <v>17.5</v>
      </c>
      <c r="D66" s="86">
        <f t="shared" si="43"/>
        <v>27.5</v>
      </c>
      <c r="E66" s="86">
        <f t="shared" si="43"/>
        <v>27.5</v>
      </c>
      <c r="F66" s="86">
        <f t="shared" si="43"/>
        <v>35</v>
      </c>
      <c r="G66" s="86">
        <f t="shared" si="43"/>
        <v>50</v>
      </c>
      <c r="H66" s="86">
        <f t="shared" si="43"/>
        <v>55</v>
      </c>
      <c r="I66" s="86">
        <f t="shared" si="43"/>
        <v>45</v>
      </c>
      <c r="J66" s="86">
        <f t="shared" si="43"/>
        <v>60</v>
      </c>
      <c r="K66" s="86">
        <f t="shared" si="43"/>
        <v>77.5</v>
      </c>
      <c r="L66" s="86">
        <f t="shared" si="43"/>
        <v>30</v>
      </c>
      <c r="M66" s="86">
        <f t="shared" si="43"/>
        <v>62.5</v>
      </c>
      <c r="N66" s="86">
        <f t="shared" si="43"/>
        <v>55</v>
      </c>
      <c r="O66" s="86">
        <f t="shared" si="43"/>
        <v>60</v>
      </c>
      <c r="P66" s="86">
        <f t="shared" si="43"/>
        <v>62.5</v>
      </c>
      <c r="Q66" s="86">
        <f t="shared" si="43"/>
        <v>65</v>
      </c>
      <c r="R66" s="86">
        <f t="shared" si="43"/>
        <v>67.5</v>
      </c>
      <c r="S66" s="86"/>
      <c r="T66" s="86">
        <f t="shared" si="43"/>
        <v>95</v>
      </c>
      <c r="U66" s="86"/>
      <c r="V66" s="86">
        <f t="shared" si="43"/>
        <v>62.5</v>
      </c>
      <c r="W66" s="86">
        <f t="shared" si="43"/>
        <v>72.5</v>
      </c>
      <c r="X66" s="86">
        <f t="shared" si="43"/>
        <v>67.5</v>
      </c>
      <c r="Y66" s="86"/>
      <c r="Z66" s="86"/>
      <c r="AA66" s="86"/>
      <c r="AB66" s="86"/>
      <c r="AC66" s="86"/>
      <c r="AD66" s="86"/>
      <c r="AE66" s="86"/>
      <c r="AF66" s="86"/>
      <c r="AG66" s="4"/>
      <c r="AH66" s="86">
        <f t="shared" ref="AH66:AJ66" si="44">MEDIAN(AH39:AH61)</f>
        <v>28.75</v>
      </c>
      <c r="AI66" s="86">
        <f t="shared" si="44"/>
        <v>51.666666666666671</v>
      </c>
      <c r="AJ66" s="86">
        <f t="shared" si="44"/>
        <v>72.5</v>
      </c>
      <c r="AK66" s="4"/>
      <c r="AL66" s="10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P66" s="4"/>
      <c r="BU66" s="154"/>
      <c r="BV66" s="4"/>
      <c r="BZ66" s="4"/>
    </row>
    <row r="67" spans="1:78">
      <c r="B67" s="19" t="s">
        <v>132</v>
      </c>
      <c r="C67" s="86">
        <f>_xlfn.QUARTILE.INC(C39:C61,1)</f>
        <v>16.25</v>
      </c>
      <c r="D67" s="86">
        <f t="shared" ref="D67:R67" si="45">_xlfn.QUARTILE.INC(D39:D61,1)</f>
        <v>10</v>
      </c>
      <c r="E67" s="86">
        <f t="shared" si="45"/>
        <v>12.5</v>
      </c>
      <c r="F67" s="86">
        <f t="shared" si="45"/>
        <v>25</v>
      </c>
      <c r="G67" s="86">
        <f t="shared" si="45"/>
        <v>16.25</v>
      </c>
      <c r="H67" s="86">
        <f t="shared" si="45"/>
        <v>17.5</v>
      </c>
      <c r="I67" s="86">
        <f t="shared" si="45"/>
        <v>15</v>
      </c>
      <c r="J67" s="86">
        <f t="shared" si="45"/>
        <v>36.25</v>
      </c>
      <c r="K67" s="86">
        <f t="shared" si="45"/>
        <v>41.25</v>
      </c>
      <c r="L67" s="86">
        <f t="shared" si="45"/>
        <v>15</v>
      </c>
      <c r="M67" s="86">
        <f t="shared" si="45"/>
        <v>45</v>
      </c>
      <c r="N67" s="86">
        <f t="shared" si="45"/>
        <v>32.5</v>
      </c>
      <c r="O67" s="86">
        <f t="shared" si="45"/>
        <v>37.5</v>
      </c>
      <c r="P67" s="86">
        <f t="shared" si="45"/>
        <v>52.5</v>
      </c>
      <c r="Q67" s="86">
        <f t="shared" si="45"/>
        <v>60</v>
      </c>
      <c r="R67" s="86">
        <f t="shared" si="45"/>
        <v>51.25</v>
      </c>
      <c r="S67" s="86"/>
      <c r="T67" s="86">
        <f t="shared" ref="T67:X67" si="46">_xlfn.QUARTILE.INC(T39:T61,1)</f>
        <v>92.5</v>
      </c>
      <c r="U67" s="86"/>
      <c r="V67" s="86">
        <f t="shared" si="46"/>
        <v>56.25</v>
      </c>
      <c r="W67" s="86">
        <f t="shared" si="46"/>
        <v>68.75</v>
      </c>
      <c r="X67" s="86">
        <f t="shared" si="46"/>
        <v>63.75</v>
      </c>
      <c r="Y67" s="86"/>
      <c r="Z67" s="86"/>
      <c r="AA67" s="86"/>
      <c r="AB67" s="86"/>
      <c r="AC67" s="86"/>
      <c r="AD67" s="86"/>
      <c r="AE67" s="86"/>
      <c r="AF67" s="86"/>
      <c r="AG67" s="4"/>
      <c r="AH67" s="86">
        <f t="shared" ref="AH67:AJ67" si="47">_xlfn.QUARTILE.INC(AH39:AH61,1)</f>
        <v>13.75</v>
      </c>
      <c r="AI67" s="86">
        <f t="shared" si="47"/>
        <v>22.291666666666668</v>
      </c>
      <c r="AJ67" s="86">
        <f t="shared" si="47"/>
        <v>56.25</v>
      </c>
      <c r="AK67" s="4"/>
      <c r="BH67" s="14"/>
      <c r="BI67" s="14"/>
      <c r="BJ67" s="14"/>
      <c r="BK67" s="14"/>
      <c r="BL67" s="14"/>
      <c r="BM67" s="14"/>
      <c r="BN67" s="14"/>
      <c r="BO67" s="14"/>
      <c r="BP67" s="4"/>
      <c r="BQ67" s="3" t="str">
        <f>CONCATENATE(BQ37, " KI")</f>
        <v>8kHz KI</v>
      </c>
      <c r="BR67" s="82">
        <f>COUNTIF(BR39:BR61,"&gt;0")</f>
        <v>15</v>
      </c>
      <c r="BS67" s="82">
        <f>COUNT(BR39:BR61)-BR67</f>
        <v>7</v>
      </c>
      <c r="BT67" s="83" t="str">
        <f>CONCATENATE(BR38," dB Losses")</f>
        <v>&gt;15 dB Losses</v>
      </c>
      <c r="BU67" s="154"/>
      <c r="BV67" s="4"/>
      <c r="BZ67" s="4"/>
    </row>
    <row r="68" spans="1:78">
      <c r="B68" s="67" t="s">
        <v>133</v>
      </c>
      <c r="C68" s="86">
        <f t="shared" ref="C68:X68" si="48">_xlfn.QUARTILE.INC(C39:C61,3)</f>
        <v>18.75</v>
      </c>
      <c r="D68" s="86">
        <f t="shared" si="48"/>
        <v>40</v>
      </c>
      <c r="E68" s="86">
        <f t="shared" si="48"/>
        <v>46.25</v>
      </c>
      <c r="F68" s="86">
        <f t="shared" si="48"/>
        <v>45</v>
      </c>
      <c r="G68" s="86">
        <f t="shared" si="48"/>
        <v>63.75</v>
      </c>
      <c r="H68" s="86">
        <f t="shared" si="48"/>
        <v>63.75</v>
      </c>
      <c r="I68" s="86">
        <f t="shared" si="48"/>
        <v>67.5</v>
      </c>
      <c r="J68" s="86">
        <f t="shared" si="48"/>
        <v>72.5</v>
      </c>
      <c r="K68" s="86">
        <f t="shared" si="48"/>
        <v>100</v>
      </c>
      <c r="L68" s="86">
        <f t="shared" si="48"/>
        <v>60</v>
      </c>
      <c r="M68" s="86">
        <f t="shared" si="48"/>
        <v>77.5</v>
      </c>
      <c r="N68" s="86">
        <f t="shared" si="48"/>
        <v>65</v>
      </c>
      <c r="O68" s="86">
        <f t="shared" si="48"/>
        <v>72.5</v>
      </c>
      <c r="P68" s="86">
        <f t="shared" si="48"/>
        <v>87.5</v>
      </c>
      <c r="Q68" s="86">
        <f t="shared" si="48"/>
        <v>65</v>
      </c>
      <c r="R68" s="86">
        <f t="shared" si="48"/>
        <v>83.75</v>
      </c>
      <c r="S68" s="86"/>
      <c r="T68" s="86">
        <f t="shared" si="48"/>
        <v>97.5</v>
      </c>
      <c r="U68" s="86"/>
      <c r="V68" s="86">
        <f t="shared" si="48"/>
        <v>68.75</v>
      </c>
      <c r="W68" s="86">
        <f t="shared" si="48"/>
        <v>76.25</v>
      </c>
      <c r="X68" s="86">
        <f t="shared" si="48"/>
        <v>71.25</v>
      </c>
      <c r="Y68" s="86"/>
      <c r="Z68" s="86"/>
      <c r="AA68" s="86"/>
      <c r="AB68" s="86"/>
      <c r="AC68" s="86"/>
      <c r="AD68" s="86"/>
      <c r="AE68" s="86"/>
      <c r="AF68" s="86"/>
      <c r="AG68" s="4"/>
      <c r="AH68" s="86">
        <f t="shared" ref="AH68:AJ68" si="49">_xlfn.QUARTILE.INC(AH39:AH61,3)</f>
        <v>41.25</v>
      </c>
      <c r="AI68" s="86">
        <f t="shared" si="49"/>
        <v>68.125</v>
      </c>
      <c r="AJ68" s="86">
        <f t="shared" si="49"/>
        <v>88.75</v>
      </c>
      <c r="AK68" s="4"/>
      <c r="BH68" s="14"/>
      <c r="BI68" s="14"/>
      <c r="BJ68" s="14"/>
      <c r="BK68" s="14"/>
      <c r="BL68" s="14"/>
      <c r="BM68" s="14"/>
      <c r="BN68" s="14"/>
      <c r="BO68" s="14"/>
      <c r="BP68" s="4"/>
      <c r="BR68" s="61"/>
      <c r="BT68" s="83"/>
      <c r="BU68" s="154"/>
      <c r="BV68" s="4"/>
      <c r="BZ68" s="4"/>
    </row>
    <row r="69" spans="1:78">
      <c r="B69" s="6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AG69" s="4"/>
      <c r="AH69" s="2"/>
      <c r="AI69" s="2"/>
      <c r="AJ69" s="2"/>
      <c r="AK69" s="4"/>
      <c r="BH69" s="14"/>
      <c r="BI69" s="14"/>
      <c r="BJ69" s="14"/>
      <c r="BK69" s="14"/>
      <c r="BL69" s="14"/>
      <c r="BM69" s="14"/>
      <c r="BN69" s="14"/>
      <c r="BO69" s="14"/>
      <c r="BP69" s="4"/>
      <c r="BQ69" s="3" t="str">
        <f>CONCATENATE(BQ37, " KI")</f>
        <v>8kHz KI</v>
      </c>
      <c r="BR69" s="82">
        <f>COUNTIF(BS39:BS61,"&gt;0")</f>
        <v>2</v>
      </c>
      <c r="BS69" s="82">
        <f>COUNT(BS39:BS61)-BR69</f>
        <v>20</v>
      </c>
      <c r="BT69" s="83" t="str">
        <f>CONCATENATE(BS38," dB Gains")</f>
        <v>&lt;-15 dB Gains</v>
      </c>
      <c r="BU69" s="153"/>
      <c r="BV69" s="4"/>
      <c r="BZ69" s="4"/>
    </row>
    <row r="70" spans="1:78">
      <c r="B70" s="3"/>
      <c r="AG70" s="4"/>
      <c r="AJ70" s="68"/>
      <c r="AK70" s="4"/>
      <c r="BH70" s="14"/>
      <c r="BI70" s="14"/>
      <c r="BJ70" s="14"/>
      <c r="BK70" s="14"/>
      <c r="BL70" s="14"/>
      <c r="BM70" s="14"/>
      <c r="BN70" s="14"/>
      <c r="BO70" s="14"/>
      <c r="BP70" s="4"/>
      <c r="BV70" s="4"/>
      <c r="BZ70" s="4"/>
    </row>
    <row r="71" spans="1:7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Z71" s="4"/>
    </row>
    <row r="72" spans="1:78">
      <c r="A72" s="30" t="s">
        <v>60</v>
      </c>
      <c r="B72" s="97" t="s">
        <v>228</v>
      </c>
      <c r="C72" s="25" t="str">
        <f>CONCATENATE("ABR thresholds for ",A72," sounds ")</f>
        <v xml:space="preserve">ABR thresholds for 16 kHz sounds 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4"/>
      <c r="AH72" s="25"/>
      <c r="AI72" s="25"/>
      <c r="AJ72" s="25"/>
      <c r="AK72" s="4"/>
      <c r="AL72" s="30" t="s">
        <v>60</v>
      </c>
      <c r="AM72" t="s">
        <v>57</v>
      </c>
      <c r="AO72" s="46" t="s">
        <v>61</v>
      </c>
      <c r="AP72" s="47">
        <f>$AP$2</f>
        <v>25</v>
      </c>
      <c r="AQ72" s="48" t="s">
        <v>62</v>
      </c>
      <c r="AR72" s="49">
        <f>$AR$2</f>
        <v>-25</v>
      </c>
      <c r="BP72" s="4"/>
      <c r="BQ72" s="30" t="s">
        <v>52</v>
      </c>
      <c r="BR72" s="10" t="s">
        <v>54</v>
      </c>
      <c r="BS72" s="13" t="s">
        <v>55</v>
      </c>
      <c r="BT72" s="34" t="s">
        <v>178</v>
      </c>
      <c r="BU72" s="34"/>
      <c r="BV72" s="4"/>
      <c r="BZ72" s="4"/>
    </row>
    <row r="73" spans="1:78">
      <c r="A73" s="24" t="s">
        <v>56</v>
      </c>
      <c r="B73" s="103" t="s">
        <v>281</v>
      </c>
      <c r="C73" s="9">
        <v>3</v>
      </c>
      <c r="D73" s="9">
        <v>4</v>
      </c>
      <c r="E73" s="9">
        <v>5</v>
      </c>
      <c r="F73" s="9">
        <v>6</v>
      </c>
      <c r="G73" s="9">
        <v>7</v>
      </c>
      <c r="H73" s="9">
        <v>8</v>
      </c>
      <c r="I73" s="9">
        <v>9</v>
      </c>
      <c r="J73" s="9">
        <v>10</v>
      </c>
      <c r="K73" s="77">
        <v>11</v>
      </c>
      <c r="L73" s="9">
        <v>12</v>
      </c>
      <c r="M73" s="9">
        <v>13</v>
      </c>
      <c r="N73" s="9">
        <v>14</v>
      </c>
      <c r="O73" s="9">
        <v>15</v>
      </c>
      <c r="P73" s="9">
        <v>16</v>
      </c>
      <c r="Q73" s="9">
        <v>17</v>
      </c>
      <c r="R73" s="9">
        <v>18</v>
      </c>
      <c r="S73" s="9">
        <v>19</v>
      </c>
      <c r="T73" s="9">
        <v>20</v>
      </c>
      <c r="U73" s="9">
        <v>21</v>
      </c>
      <c r="V73" s="7">
        <v>22</v>
      </c>
      <c r="W73" s="7">
        <v>23</v>
      </c>
      <c r="X73" s="7">
        <v>24</v>
      </c>
      <c r="Y73" s="7">
        <v>25</v>
      </c>
      <c r="Z73" s="7">
        <v>26</v>
      </c>
      <c r="AA73" s="7">
        <v>27</v>
      </c>
      <c r="AB73" s="7">
        <v>28</v>
      </c>
      <c r="AC73" s="7">
        <v>29</v>
      </c>
      <c r="AD73" s="7">
        <v>30</v>
      </c>
      <c r="AE73" s="7">
        <v>31</v>
      </c>
      <c r="AF73" s="7">
        <v>32</v>
      </c>
      <c r="AG73" s="4"/>
      <c r="AH73" s="63" t="s">
        <v>64</v>
      </c>
      <c r="AI73" s="63" t="s">
        <v>65</v>
      </c>
      <c r="AJ73" s="64" t="s">
        <v>63</v>
      </c>
      <c r="AK73" s="4"/>
      <c r="AL73" s="6"/>
      <c r="AM73" s="9">
        <v>4</v>
      </c>
      <c r="AN73" s="9">
        <v>5</v>
      </c>
      <c r="AO73" s="9">
        <v>6</v>
      </c>
      <c r="AP73" s="9">
        <v>7</v>
      </c>
      <c r="AQ73" s="9">
        <v>8</v>
      </c>
      <c r="AR73" s="9">
        <v>9</v>
      </c>
      <c r="AS73" s="9">
        <v>10</v>
      </c>
      <c r="AT73" s="77">
        <v>11</v>
      </c>
      <c r="AU73" s="9">
        <v>12</v>
      </c>
      <c r="AV73" s="9">
        <v>13</v>
      </c>
      <c r="AW73" s="9">
        <v>14</v>
      </c>
      <c r="AX73" s="9">
        <v>15</v>
      </c>
      <c r="AY73" s="9">
        <v>16</v>
      </c>
      <c r="AZ73" s="9">
        <v>17</v>
      </c>
      <c r="BA73" s="9">
        <v>18</v>
      </c>
      <c r="BB73" s="9">
        <v>19</v>
      </c>
      <c r="BC73" s="9">
        <v>20</v>
      </c>
      <c r="BD73" s="7">
        <v>21</v>
      </c>
      <c r="BE73" s="7">
        <v>22</v>
      </c>
      <c r="BF73" s="7">
        <v>23</v>
      </c>
      <c r="BG73" s="7">
        <v>24</v>
      </c>
      <c r="BH73" s="7">
        <v>25</v>
      </c>
      <c r="BI73" s="7">
        <v>26</v>
      </c>
      <c r="BJ73" s="7">
        <v>27</v>
      </c>
      <c r="BK73" s="7">
        <v>28</v>
      </c>
      <c r="BL73" s="7">
        <v>29</v>
      </c>
      <c r="BM73" s="7">
        <v>30</v>
      </c>
      <c r="BN73" s="7">
        <v>31</v>
      </c>
      <c r="BO73" s="7">
        <v>32</v>
      </c>
      <c r="BP73" s="4"/>
      <c r="BQ73" s="6" t="s">
        <v>56</v>
      </c>
      <c r="BR73" s="12" t="str">
        <f>$BR$3</f>
        <v>&gt;15</v>
      </c>
      <c r="BS73" s="12" t="str">
        <f>$BS$3</f>
        <v>&lt;-15</v>
      </c>
      <c r="BT73" s="12"/>
      <c r="BU73" s="22" t="s">
        <v>424</v>
      </c>
      <c r="BV73" s="4"/>
      <c r="BZ73" s="4"/>
    </row>
    <row r="74" spans="1:78">
      <c r="A74" t="s">
        <v>4</v>
      </c>
      <c r="B74" t="s">
        <v>26</v>
      </c>
      <c r="C74">
        <v>50</v>
      </c>
      <c r="D74">
        <v>90</v>
      </c>
      <c r="E74">
        <v>85</v>
      </c>
      <c r="G74">
        <v>100</v>
      </c>
      <c r="H74">
        <v>100</v>
      </c>
      <c r="K74" s="75"/>
      <c r="AG74" s="4"/>
      <c r="AH74" s="2">
        <f t="shared" ref="AH74:AH79" si="50">AVERAGE(C74:E74)</f>
        <v>75</v>
      </c>
      <c r="AI74" s="2"/>
      <c r="AJ74" s="8"/>
      <c r="AK74" s="4"/>
      <c r="AM74" s="44">
        <f>D74-C74</f>
        <v>40</v>
      </c>
      <c r="AN74" s="44">
        <f>E74-D74</f>
        <v>-5</v>
      </c>
      <c r="AO74" s="44"/>
      <c r="AP74" s="44">
        <f>G74-E74</f>
        <v>15</v>
      </c>
      <c r="AQ74" s="44">
        <f>H74-G74</f>
        <v>0</v>
      </c>
      <c r="AR74" s="44"/>
      <c r="AS74" s="44"/>
      <c r="AT74" s="78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"/>
      <c r="BQ74" s="5" t="str">
        <f t="shared" ref="BQ74:BQ95" si="51">A74</f>
        <v>U160115-2#3</v>
      </c>
      <c r="BR74" s="8">
        <f t="shared" ref="BR74:BR95" si="52">COUNTIF(AM74:AT74,$BR$3)</f>
        <v>1</v>
      </c>
      <c r="BS74" s="8">
        <f t="shared" ref="BS74:BS95" si="53">COUNTIF(AM74:AT74,$BS$3)</f>
        <v>0</v>
      </c>
      <c r="BT74">
        <f>BR74+BS74</f>
        <v>1</v>
      </c>
      <c r="BU74">
        <f>COUNT(AM74:AT74)/BT74</f>
        <v>4</v>
      </c>
      <c r="BV74" s="4"/>
      <c r="BZ74" s="4"/>
    </row>
    <row r="75" spans="1:78">
      <c r="A75" t="s">
        <v>5</v>
      </c>
      <c r="B75" t="s">
        <v>26</v>
      </c>
      <c r="C75">
        <v>20</v>
      </c>
      <c r="D75">
        <v>20</v>
      </c>
      <c r="E75">
        <v>45</v>
      </c>
      <c r="G75">
        <v>10</v>
      </c>
      <c r="H75">
        <v>20</v>
      </c>
      <c r="I75">
        <v>30</v>
      </c>
      <c r="J75">
        <v>100</v>
      </c>
      <c r="K75" s="75">
        <v>100</v>
      </c>
      <c r="AG75" s="4"/>
      <c r="AH75" s="2">
        <f t="shared" si="50"/>
        <v>28.333333333333332</v>
      </c>
      <c r="AI75" s="2">
        <f>AVERAGE(I75:K75)</f>
        <v>76.666666666666671</v>
      </c>
      <c r="AK75" s="4"/>
      <c r="AM75" s="8">
        <f>D75-C75</f>
        <v>0</v>
      </c>
      <c r="AN75" s="8">
        <f>E75-D75</f>
        <v>25</v>
      </c>
      <c r="AO75" s="8"/>
      <c r="AP75" s="8">
        <f>G75-E75</f>
        <v>-35</v>
      </c>
      <c r="AQ75" s="8">
        <f>H75-G75</f>
        <v>10</v>
      </c>
      <c r="AR75" s="8">
        <f>I75-H75</f>
        <v>10</v>
      </c>
      <c r="AS75" s="8">
        <f>J75-I75</f>
        <v>70</v>
      </c>
      <c r="AT75" s="75">
        <f>K75-J75</f>
        <v>0</v>
      </c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4"/>
      <c r="BQ75" s="15" t="str">
        <f t="shared" si="51"/>
        <v>U160115-2#4</v>
      </c>
      <c r="BR75" s="8">
        <f t="shared" si="52"/>
        <v>2</v>
      </c>
      <c r="BS75" s="8">
        <f t="shared" si="53"/>
        <v>1</v>
      </c>
      <c r="BT75">
        <f t="shared" ref="BT75:BT95" si="54">BR75+BS75</f>
        <v>3</v>
      </c>
      <c r="BU75">
        <f t="shared" ref="BU75:BU95" si="55">COUNT(AM75:AT75)</f>
        <v>7</v>
      </c>
      <c r="BV75" s="4"/>
      <c r="BZ75" s="4"/>
    </row>
    <row r="76" spans="1:78">
      <c r="A76" t="s">
        <v>6</v>
      </c>
      <c r="B76" t="s">
        <v>26</v>
      </c>
      <c r="D76">
        <v>30</v>
      </c>
      <c r="E76">
        <v>40</v>
      </c>
      <c r="G76">
        <v>65</v>
      </c>
      <c r="H76">
        <v>70</v>
      </c>
      <c r="I76">
        <v>70</v>
      </c>
      <c r="J76">
        <v>75</v>
      </c>
      <c r="K76" s="75"/>
      <c r="AG76" s="4"/>
      <c r="AH76" s="2">
        <f t="shared" si="50"/>
        <v>35</v>
      </c>
      <c r="AI76" s="2">
        <f>AVERAGE(I76:K76)</f>
        <v>72.5</v>
      </c>
      <c r="AJ76" s="8"/>
      <c r="AK76" s="4"/>
      <c r="AM76" s="8"/>
      <c r="AN76" s="8">
        <f>E76-D76</f>
        <v>10</v>
      </c>
      <c r="AO76" s="8"/>
      <c r="AP76" s="8">
        <f>G76-E76</f>
        <v>25</v>
      </c>
      <c r="AQ76" s="8">
        <f>H76-G76</f>
        <v>5</v>
      </c>
      <c r="AR76" s="8">
        <f>I76-H76</f>
        <v>0</v>
      </c>
      <c r="AS76" s="8">
        <f>J76-I76</f>
        <v>5</v>
      </c>
      <c r="AT76" s="75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4"/>
      <c r="BQ76" s="15" t="str">
        <f t="shared" si="51"/>
        <v>U160124-1#3</v>
      </c>
      <c r="BR76" s="8">
        <f t="shared" si="52"/>
        <v>1</v>
      </c>
      <c r="BS76" s="8">
        <f t="shared" si="53"/>
        <v>0</v>
      </c>
      <c r="BT76">
        <f t="shared" si="54"/>
        <v>1</v>
      </c>
      <c r="BU76">
        <f t="shared" si="55"/>
        <v>5</v>
      </c>
      <c r="BV76" s="4"/>
      <c r="BZ76" s="4"/>
    </row>
    <row r="77" spans="1:78">
      <c r="A77" t="s">
        <v>7</v>
      </c>
      <c r="B77" t="s">
        <v>26</v>
      </c>
      <c r="D77">
        <v>75</v>
      </c>
      <c r="E77">
        <v>100</v>
      </c>
      <c r="F77">
        <v>100</v>
      </c>
      <c r="G77">
        <v>100</v>
      </c>
      <c r="H77">
        <v>100</v>
      </c>
      <c r="K77" s="75"/>
      <c r="AG77" s="4"/>
      <c r="AH77" s="2">
        <f t="shared" si="50"/>
        <v>87.5</v>
      </c>
      <c r="AI77" s="2"/>
      <c r="AJ77" s="8"/>
      <c r="AK77" s="4"/>
      <c r="AM77" s="8"/>
      <c r="AN77" s="8">
        <f>E77-D77</f>
        <v>25</v>
      </c>
      <c r="AO77" s="8">
        <f>F77-E77</f>
        <v>0</v>
      </c>
      <c r="AP77" s="8">
        <f>G77-F77</f>
        <v>0</v>
      </c>
      <c r="AQ77" s="8">
        <f>H77-G77</f>
        <v>0</v>
      </c>
      <c r="AR77" s="8"/>
      <c r="AS77" s="8"/>
      <c r="AT77" s="75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4"/>
      <c r="BQ77" s="15" t="str">
        <f t="shared" si="51"/>
        <v>U160201-4#1</v>
      </c>
      <c r="BR77" s="8">
        <f t="shared" si="52"/>
        <v>1</v>
      </c>
      <c r="BS77" s="8">
        <f t="shared" si="53"/>
        <v>0</v>
      </c>
      <c r="BT77">
        <f t="shared" si="54"/>
        <v>1</v>
      </c>
      <c r="BU77">
        <f t="shared" si="55"/>
        <v>4</v>
      </c>
      <c r="BV77" s="4"/>
      <c r="BZ77" s="4"/>
    </row>
    <row r="78" spans="1:78">
      <c r="A78" t="s">
        <v>8</v>
      </c>
      <c r="B78" t="s">
        <v>26</v>
      </c>
      <c r="D78">
        <v>25</v>
      </c>
      <c r="E78">
        <v>20</v>
      </c>
      <c r="F78">
        <v>30</v>
      </c>
      <c r="G78">
        <v>60</v>
      </c>
      <c r="H78">
        <v>40</v>
      </c>
      <c r="I78">
        <v>60</v>
      </c>
      <c r="J78">
        <v>100</v>
      </c>
      <c r="K78" s="75"/>
      <c r="AG78" s="4"/>
      <c r="AH78" s="2">
        <f t="shared" si="50"/>
        <v>22.5</v>
      </c>
      <c r="AI78" s="2">
        <f t="shared" ref="AI78:AI95" si="56">AVERAGE(I78:K78)</f>
        <v>80</v>
      </c>
      <c r="AJ78" s="8"/>
      <c r="AK78" s="4"/>
      <c r="AM78" s="8"/>
      <c r="AN78" s="8">
        <f>E78-D78</f>
        <v>-5</v>
      </c>
      <c r="AO78" s="8">
        <f>F78-E78</f>
        <v>10</v>
      </c>
      <c r="AP78" s="8">
        <f>G78-F78</f>
        <v>30</v>
      </c>
      <c r="AQ78" s="8">
        <f>H78-G78</f>
        <v>-20</v>
      </c>
      <c r="AR78" s="8">
        <f t="shared" ref="AR78:AS81" si="57">I78-H78</f>
        <v>20</v>
      </c>
      <c r="AS78" s="8">
        <f t="shared" si="57"/>
        <v>40</v>
      </c>
      <c r="AT78" s="75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4"/>
      <c r="BQ78" s="15" t="str">
        <f t="shared" si="51"/>
        <v>U160201-4#2</v>
      </c>
      <c r="BR78" s="8">
        <f t="shared" si="52"/>
        <v>3</v>
      </c>
      <c r="BS78" s="8">
        <f t="shared" si="53"/>
        <v>1</v>
      </c>
      <c r="BT78">
        <f t="shared" si="54"/>
        <v>4</v>
      </c>
      <c r="BU78">
        <f t="shared" si="55"/>
        <v>6</v>
      </c>
      <c r="BV78" s="4"/>
      <c r="BZ78" s="4"/>
    </row>
    <row r="79" spans="1:78">
      <c r="A79" t="s">
        <v>9</v>
      </c>
      <c r="B79" t="s">
        <v>26</v>
      </c>
      <c r="D79">
        <v>30</v>
      </c>
      <c r="E79">
        <v>25</v>
      </c>
      <c r="H79">
        <v>35</v>
      </c>
      <c r="I79">
        <v>35</v>
      </c>
      <c r="J79">
        <v>20</v>
      </c>
      <c r="K79" s="75">
        <v>60</v>
      </c>
      <c r="L79">
        <v>50</v>
      </c>
      <c r="M79">
        <v>70</v>
      </c>
      <c r="N79">
        <v>65</v>
      </c>
      <c r="O79">
        <v>45</v>
      </c>
      <c r="P79">
        <v>60</v>
      </c>
      <c r="Q79">
        <v>75</v>
      </c>
      <c r="R79">
        <v>60</v>
      </c>
      <c r="AG79" s="4"/>
      <c r="AH79" s="2">
        <f t="shared" si="50"/>
        <v>27.5</v>
      </c>
      <c r="AI79" s="2">
        <f t="shared" si="56"/>
        <v>38.333333333333336</v>
      </c>
      <c r="AJ79">
        <f>AVERAGE(P79:U79)</f>
        <v>65</v>
      </c>
      <c r="AK79" s="4"/>
      <c r="AM79" s="8"/>
      <c r="AN79" s="8">
        <f>E79-D79</f>
        <v>-5</v>
      </c>
      <c r="AO79" s="8"/>
      <c r="AP79" s="8"/>
      <c r="AQ79" s="8">
        <f>H79-E79</f>
        <v>10</v>
      </c>
      <c r="AR79" s="8">
        <f t="shared" si="57"/>
        <v>0</v>
      </c>
      <c r="AS79" s="8">
        <f t="shared" si="57"/>
        <v>-15</v>
      </c>
      <c r="AT79" s="75">
        <f t="shared" ref="AT79:BA79" si="58">K79-J79</f>
        <v>40</v>
      </c>
      <c r="AU79" s="8">
        <f t="shared" si="58"/>
        <v>-10</v>
      </c>
      <c r="AV79" s="8">
        <f t="shared" si="58"/>
        <v>20</v>
      </c>
      <c r="AW79" s="8">
        <f t="shared" si="58"/>
        <v>-5</v>
      </c>
      <c r="AX79" s="8">
        <f t="shared" si="58"/>
        <v>-20</v>
      </c>
      <c r="AY79" s="8">
        <f t="shared" si="58"/>
        <v>15</v>
      </c>
      <c r="AZ79" s="8">
        <f t="shared" si="58"/>
        <v>15</v>
      </c>
      <c r="BA79" s="8">
        <f t="shared" si="58"/>
        <v>-15</v>
      </c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4"/>
      <c r="BQ79" s="15" t="str">
        <f t="shared" si="51"/>
        <v>U160530-2#1</v>
      </c>
      <c r="BR79" s="8">
        <f t="shared" si="52"/>
        <v>1</v>
      </c>
      <c r="BS79" s="8">
        <f t="shared" si="53"/>
        <v>0</v>
      </c>
      <c r="BT79">
        <f t="shared" si="54"/>
        <v>1</v>
      </c>
      <c r="BU79">
        <f t="shared" si="55"/>
        <v>5</v>
      </c>
      <c r="BV79" s="4"/>
      <c r="BZ79" s="4"/>
    </row>
    <row r="80" spans="1:78">
      <c r="A80" t="s">
        <v>10</v>
      </c>
      <c r="B80" t="s">
        <v>26</v>
      </c>
      <c r="F80">
        <v>30</v>
      </c>
      <c r="H80">
        <v>50</v>
      </c>
      <c r="I80">
        <v>85</v>
      </c>
      <c r="J80">
        <v>70</v>
      </c>
      <c r="K80" s="75">
        <v>80</v>
      </c>
      <c r="L80">
        <v>75</v>
      </c>
      <c r="M80">
        <v>85</v>
      </c>
      <c r="N80">
        <v>75</v>
      </c>
      <c r="O80">
        <v>80</v>
      </c>
      <c r="P80">
        <v>75</v>
      </c>
      <c r="Q80">
        <v>85</v>
      </c>
      <c r="V80">
        <v>90</v>
      </c>
      <c r="W80">
        <v>85</v>
      </c>
      <c r="X80">
        <v>90</v>
      </c>
      <c r="AG80" s="4"/>
      <c r="AH80" s="2"/>
      <c r="AI80" s="2">
        <f t="shared" si="56"/>
        <v>78.333333333333329</v>
      </c>
      <c r="AJ80">
        <f>AVERAGE(P80:U80)</f>
        <v>80</v>
      </c>
      <c r="AK80" s="4"/>
      <c r="AM80" s="8"/>
      <c r="AN80" s="8"/>
      <c r="AO80" s="8"/>
      <c r="AP80" s="8"/>
      <c r="AQ80" s="8">
        <f>H80-F80</f>
        <v>20</v>
      </c>
      <c r="AR80" s="8">
        <f t="shared" si="57"/>
        <v>35</v>
      </c>
      <c r="AS80" s="8">
        <f t="shared" si="57"/>
        <v>-15</v>
      </c>
      <c r="AT80" s="75">
        <f t="shared" ref="AT80:AZ81" si="59">K80-J80</f>
        <v>10</v>
      </c>
      <c r="AU80" s="8">
        <f t="shared" si="59"/>
        <v>-5</v>
      </c>
      <c r="AV80" s="8">
        <f t="shared" si="59"/>
        <v>10</v>
      </c>
      <c r="AW80" s="8">
        <f t="shared" si="59"/>
        <v>-10</v>
      </c>
      <c r="AX80" s="8">
        <f t="shared" si="59"/>
        <v>5</v>
      </c>
      <c r="AY80" s="8">
        <f t="shared" si="59"/>
        <v>-5</v>
      </c>
      <c r="AZ80" s="8">
        <f t="shared" si="59"/>
        <v>10</v>
      </c>
      <c r="BA80" s="8"/>
      <c r="BB80" s="8"/>
      <c r="BC80" s="8"/>
      <c r="BD80" s="8"/>
      <c r="BE80" s="8">
        <f>V80-Q80</f>
        <v>5</v>
      </c>
      <c r="BF80" s="8">
        <f>W80-V80</f>
        <v>-5</v>
      </c>
      <c r="BG80" s="8">
        <f>X80-W80</f>
        <v>5</v>
      </c>
      <c r="BH80" s="8"/>
      <c r="BI80" s="8"/>
      <c r="BJ80" s="8"/>
      <c r="BK80" s="8"/>
      <c r="BL80" s="8"/>
      <c r="BM80" s="8"/>
      <c r="BN80" s="8"/>
      <c r="BO80" s="8"/>
      <c r="BP80" s="4"/>
      <c r="BQ80" s="15" t="str">
        <f t="shared" si="51"/>
        <v>U160606#1</v>
      </c>
      <c r="BR80" s="8">
        <f t="shared" si="52"/>
        <v>2</v>
      </c>
      <c r="BS80">
        <f t="shared" si="53"/>
        <v>0</v>
      </c>
      <c r="BT80">
        <f t="shared" si="54"/>
        <v>2</v>
      </c>
      <c r="BU80">
        <f t="shared" si="55"/>
        <v>4</v>
      </c>
      <c r="BV80" s="4"/>
      <c r="BZ80" s="4"/>
    </row>
    <row r="81" spans="1:78">
      <c r="A81" t="s">
        <v>11</v>
      </c>
      <c r="B81" t="s">
        <v>26</v>
      </c>
      <c r="F81">
        <v>15</v>
      </c>
      <c r="H81">
        <v>20</v>
      </c>
      <c r="I81">
        <v>40</v>
      </c>
      <c r="J81">
        <v>35</v>
      </c>
      <c r="K81" s="75">
        <v>25</v>
      </c>
      <c r="L81">
        <v>25</v>
      </c>
      <c r="M81">
        <v>30</v>
      </c>
      <c r="N81">
        <v>40</v>
      </c>
      <c r="O81">
        <v>45</v>
      </c>
      <c r="P81">
        <v>55</v>
      </c>
      <c r="Q81">
        <v>55</v>
      </c>
      <c r="V81">
        <v>75</v>
      </c>
      <c r="W81">
        <v>100</v>
      </c>
      <c r="X81">
        <v>70</v>
      </c>
      <c r="AG81" s="4"/>
      <c r="AH81" s="2"/>
      <c r="AI81" s="2">
        <f t="shared" si="56"/>
        <v>33.333333333333336</v>
      </c>
      <c r="AJ81">
        <f>AVERAGE(P81:U81)</f>
        <v>55</v>
      </c>
      <c r="AK81" s="4"/>
      <c r="AM81" s="8"/>
      <c r="AN81" s="8"/>
      <c r="AO81" s="8"/>
      <c r="AP81" s="8"/>
      <c r="AQ81" s="8">
        <f>H81-F81</f>
        <v>5</v>
      </c>
      <c r="AR81" s="8">
        <f t="shared" si="57"/>
        <v>20</v>
      </c>
      <c r="AS81" s="8">
        <f t="shared" si="57"/>
        <v>-5</v>
      </c>
      <c r="AT81" s="75">
        <f t="shared" si="59"/>
        <v>-10</v>
      </c>
      <c r="AU81" s="8">
        <f t="shared" si="59"/>
        <v>0</v>
      </c>
      <c r="AV81" s="8">
        <f t="shared" si="59"/>
        <v>5</v>
      </c>
      <c r="AW81" s="8">
        <f t="shared" si="59"/>
        <v>10</v>
      </c>
      <c r="AX81" s="8">
        <f t="shared" si="59"/>
        <v>5</v>
      </c>
      <c r="AY81" s="8">
        <f t="shared" si="59"/>
        <v>10</v>
      </c>
      <c r="AZ81" s="8">
        <f t="shared" si="59"/>
        <v>0</v>
      </c>
      <c r="BA81" s="8"/>
      <c r="BB81" s="8"/>
      <c r="BC81" s="8"/>
      <c r="BD81" s="8"/>
      <c r="BE81" s="8">
        <f>V81-Q81</f>
        <v>20</v>
      </c>
      <c r="BF81" s="8">
        <f>W81-V81</f>
        <v>25</v>
      </c>
      <c r="BG81" s="8">
        <f>X81-W81</f>
        <v>-30</v>
      </c>
      <c r="BH81" s="8"/>
      <c r="BI81" s="8"/>
      <c r="BJ81" s="8"/>
      <c r="BK81" s="8"/>
      <c r="BL81" s="8"/>
      <c r="BM81" s="8"/>
      <c r="BN81" s="8"/>
      <c r="BO81" s="8"/>
      <c r="BP81" s="4"/>
      <c r="BQ81" s="15" t="str">
        <f t="shared" si="51"/>
        <v>U160606#3</v>
      </c>
      <c r="BR81" s="8">
        <f t="shared" si="52"/>
        <v>1</v>
      </c>
      <c r="BS81" s="8">
        <f t="shared" si="53"/>
        <v>0</v>
      </c>
      <c r="BT81">
        <f t="shared" si="54"/>
        <v>1</v>
      </c>
      <c r="BU81">
        <f t="shared" si="55"/>
        <v>4</v>
      </c>
      <c r="BV81" s="4"/>
      <c r="BZ81" s="4"/>
    </row>
    <row r="82" spans="1:78">
      <c r="A82" t="s">
        <v>12</v>
      </c>
      <c r="B82" t="s">
        <v>26</v>
      </c>
      <c r="D82">
        <v>25</v>
      </c>
      <c r="H82">
        <v>20</v>
      </c>
      <c r="J82">
        <v>35</v>
      </c>
      <c r="K82" s="75">
        <v>35</v>
      </c>
      <c r="L82">
        <v>55</v>
      </c>
      <c r="M82">
        <v>100</v>
      </c>
      <c r="N82">
        <v>90</v>
      </c>
      <c r="O82">
        <v>100</v>
      </c>
      <c r="AG82" s="4"/>
      <c r="AH82" s="2">
        <f t="shared" ref="AH82:AH95" si="60">AVERAGE(C82:E82)</f>
        <v>25</v>
      </c>
      <c r="AI82" s="2">
        <f t="shared" si="56"/>
        <v>35</v>
      </c>
      <c r="AK82" s="4"/>
      <c r="AM82" s="8"/>
      <c r="AN82" s="8"/>
      <c r="AO82" s="8"/>
      <c r="AP82" s="8"/>
      <c r="AQ82" s="8">
        <f>H82-D82</f>
        <v>-5</v>
      </c>
      <c r="AR82" s="8"/>
      <c r="AS82" s="8">
        <f>J82-H82</f>
        <v>15</v>
      </c>
      <c r="AT82" s="75">
        <f>K82-J82</f>
        <v>0</v>
      </c>
      <c r="AU82" s="8">
        <f>L82-K82</f>
        <v>20</v>
      </c>
      <c r="AV82" s="8">
        <f>M82-L82</f>
        <v>45</v>
      </c>
      <c r="AW82" s="8">
        <f>N82-M82</f>
        <v>-10</v>
      </c>
      <c r="AX82" s="8">
        <f>O82-N82</f>
        <v>10</v>
      </c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4"/>
      <c r="BQ82" s="15" t="str">
        <f t="shared" si="51"/>
        <v>U160619-1#1</v>
      </c>
      <c r="BR82" s="8">
        <f t="shared" si="52"/>
        <v>0</v>
      </c>
      <c r="BS82" s="8">
        <f t="shared" si="53"/>
        <v>0</v>
      </c>
      <c r="BT82">
        <f t="shared" si="54"/>
        <v>0</v>
      </c>
      <c r="BU82">
        <f t="shared" si="55"/>
        <v>3</v>
      </c>
      <c r="BV82" s="4"/>
      <c r="BZ82" s="4"/>
    </row>
    <row r="83" spans="1:78">
      <c r="A83" t="s">
        <v>13</v>
      </c>
      <c r="B83" t="s">
        <v>26</v>
      </c>
      <c r="E83">
        <v>45</v>
      </c>
      <c r="F83">
        <v>30</v>
      </c>
      <c r="G83">
        <v>50</v>
      </c>
      <c r="H83">
        <v>100</v>
      </c>
      <c r="I83">
        <v>100</v>
      </c>
      <c r="K83" s="75">
        <v>100</v>
      </c>
      <c r="AG83" s="4"/>
      <c r="AH83" s="2">
        <f t="shared" si="60"/>
        <v>45</v>
      </c>
      <c r="AI83" s="2">
        <f t="shared" si="56"/>
        <v>100</v>
      </c>
      <c r="AJ83" s="8"/>
      <c r="AK83" s="4"/>
      <c r="AM83" s="8"/>
      <c r="AN83" s="8"/>
      <c r="AO83" s="8">
        <f t="shared" ref="AO83:AR87" si="61">F83-E83</f>
        <v>-15</v>
      </c>
      <c r="AP83" s="8">
        <f t="shared" si="61"/>
        <v>20</v>
      </c>
      <c r="AQ83" s="8">
        <f t="shared" si="61"/>
        <v>50</v>
      </c>
      <c r="AR83" s="8">
        <f t="shared" si="61"/>
        <v>0</v>
      </c>
      <c r="AS83" s="8"/>
      <c r="AT83" s="75">
        <f>K83-I83</f>
        <v>0</v>
      </c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4"/>
      <c r="BQ83" s="15" t="str">
        <f t="shared" si="51"/>
        <v>U160713#3</v>
      </c>
      <c r="BR83" s="8">
        <f t="shared" si="52"/>
        <v>2</v>
      </c>
      <c r="BS83" s="8">
        <f t="shared" si="53"/>
        <v>0</v>
      </c>
      <c r="BT83">
        <f t="shared" si="54"/>
        <v>2</v>
      </c>
      <c r="BU83">
        <f t="shared" si="55"/>
        <v>5</v>
      </c>
      <c r="BV83" s="4"/>
      <c r="BZ83" s="4"/>
    </row>
    <row r="84" spans="1:78">
      <c r="A84" t="s">
        <v>14</v>
      </c>
      <c r="B84" t="s">
        <v>26</v>
      </c>
      <c r="E84">
        <v>40</v>
      </c>
      <c r="F84">
        <v>45</v>
      </c>
      <c r="G84">
        <v>60</v>
      </c>
      <c r="H84">
        <v>55</v>
      </c>
      <c r="I84">
        <v>60</v>
      </c>
      <c r="J84">
        <v>65</v>
      </c>
      <c r="K84" s="75">
        <v>60</v>
      </c>
      <c r="L84">
        <v>75</v>
      </c>
      <c r="P84">
        <v>65</v>
      </c>
      <c r="Q84">
        <v>65</v>
      </c>
      <c r="R84">
        <v>90</v>
      </c>
      <c r="T84">
        <v>90</v>
      </c>
      <c r="AG84" s="4"/>
      <c r="AH84" s="2">
        <f t="shared" si="60"/>
        <v>40</v>
      </c>
      <c r="AI84" s="2">
        <f t="shared" si="56"/>
        <v>61.666666666666664</v>
      </c>
      <c r="AJ84">
        <f>AVERAGE(P84:U84)</f>
        <v>77.5</v>
      </c>
      <c r="AK84" s="4"/>
      <c r="AM84" s="8"/>
      <c r="AN84" s="8"/>
      <c r="AO84" s="8">
        <f t="shared" si="61"/>
        <v>5</v>
      </c>
      <c r="AP84" s="8">
        <f t="shared" si="61"/>
        <v>15</v>
      </c>
      <c r="AQ84" s="8">
        <f t="shared" si="61"/>
        <v>-5</v>
      </c>
      <c r="AR84" s="8">
        <f t="shared" si="61"/>
        <v>5</v>
      </c>
      <c r="AS84" s="8">
        <f>J84-I84</f>
        <v>5</v>
      </c>
      <c r="AT84" s="75">
        <f>K84-J84</f>
        <v>-5</v>
      </c>
      <c r="AU84" s="8">
        <f>L84-K84</f>
        <v>15</v>
      </c>
      <c r="AV84" s="8"/>
      <c r="AW84" s="8"/>
      <c r="AX84" s="8"/>
      <c r="AY84" s="8">
        <f>P84-L84</f>
        <v>-10</v>
      </c>
      <c r="AZ84" s="8">
        <f>Q84-P84</f>
        <v>0</v>
      </c>
      <c r="BA84" s="8">
        <f>R84-Q84</f>
        <v>25</v>
      </c>
      <c r="BB84" s="8"/>
      <c r="BC84" s="8">
        <f>T84-R84</f>
        <v>0</v>
      </c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4"/>
      <c r="BQ84" s="15" t="str">
        <f t="shared" si="51"/>
        <v>U160713#4</v>
      </c>
      <c r="BR84" s="8">
        <f t="shared" si="52"/>
        <v>0</v>
      </c>
      <c r="BS84" s="8">
        <f t="shared" si="53"/>
        <v>0</v>
      </c>
      <c r="BT84">
        <f t="shared" si="54"/>
        <v>0</v>
      </c>
      <c r="BU84">
        <f t="shared" si="55"/>
        <v>6</v>
      </c>
      <c r="BV84" s="4"/>
      <c r="BZ84" s="4"/>
    </row>
    <row r="85" spans="1:78">
      <c r="A85" t="s">
        <v>15</v>
      </c>
      <c r="B85" t="s">
        <v>26</v>
      </c>
      <c r="D85">
        <v>55</v>
      </c>
      <c r="E85">
        <v>55</v>
      </c>
      <c r="F85">
        <v>55</v>
      </c>
      <c r="G85">
        <v>60</v>
      </c>
      <c r="H85">
        <v>100</v>
      </c>
      <c r="I85">
        <v>100</v>
      </c>
      <c r="K85" s="75">
        <v>100</v>
      </c>
      <c r="AG85" s="4"/>
      <c r="AH85" s="2">
        <f t="shared" si="60"/>
        <v>55</v>
      </c>
      <c r="AI85" s="2">
        <f t="shared" si="56"/>
        <v>100</v>
      </c>
      <c r="AJ85" s="8"/>
      <c r="AK85" s="4"/>
      <c r="AM85" s="8"/>
      <c r="AN85" s="8">
        <f>E85-D85</f>
        <v>0</v>
      </c>
      <c r="AO85" s="8">
        <f t="shared" si="61"/>
        <v>0</v>
      </c>
      <c r="AP85" s="8">
        <f t="shared" si="61"/>
        <v>5</v>
      </c>
      <c r="AQ85" s="8">
        <f t="shared" si="61"/>
        <v>40</v>
      </c>
      <c r="AR85" s="8">
        <f t="shared" si="61"/>
        <v>0</v>
      </c>
      <c r="AS85" s="8"/>
      <c r="AT85" s="75">
        <f>K85-I85</f>
        <v>0</v>
      </c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4"/>
      <c r="BQ85" s="15" t="str">
        <f t="shared" si="51"/>
        <v>U160719#1</v>
      </c>
      <c r="BR85" s="8">
        <f t="shared" si="52"/>
        <v>1</v>
      </c>
      <c r="BS85" s="8">
        <f t="shared" si="53"/>
        <v>0</v>
      </c>
      <c r="BT85">
        <f t="shared" si="54"/>
        <v>1</v>
      </c>
      <c r="BU85">
        <f t="shared" si="55"/>
        <v>6</v>
      </c>
      <c r="BV85" s="4"/>
      <c r="BZ85" s="4"/>
    </row>
    <row r="86" spans="1:78">
      <c r="A86" t="s">
        <v>16</v>
      </c>
      <c r="B86" t="s">
        <v>26</v>
      </c>
      <c r="D86">
        <v>80</v>
      </c>
      <c r="E86">
        <v>85</v>
      </c>
      <c r="F86">
        <v>75</v>
      </c>
      <c r="G86">
        <v>90</v>
      </c>
      <c r="H86">
        <v>100</v>
      </c>
      <c r="I86">
        <v>100</v>
      </c>
      <c r="J86">
        <v>100</v>
      </c>
      <c r="K86" s="75">
        <v>100</v>
      </c>
      <c r="AG86" s="4"/>
      <c r="AH86" s="2">
        <f t="shared" si="60"/>
        <v>82.5</v>
      </c>
      <c r="AI86" s="2">
        <f t="shared" si="56"/>
        <v>100</v>
      </c>
      <c r="AK86" s="4"/>
      <c r="AM86" s="8"/>
      <c r="AN86" s="8">
        <f>E86-D86</f>
        <v>5</v>
      </c>
      <c r="AO86" s="8">
        <f t="shared" si="61"/>
        <v>-10</v>
      </c>
      <c r="AP86" s="8">
        <f t="shared" si="61"/>
        <v>15</v>
      </c>
      <c r="AQ86" s="8">
        <f t="shared" si="61"/>
        <v>10</v>
      </c>
      <c r="AR86" s="8">
        <f t="shared" si="61"/>
        <v>0</v>
      </c>
      <c r="AS86" s="8">
        <f>J86-I86</f>
        <v>0</v>
      </c>
      <c r="AT86" s="75">
        <f>K86-J86</f>
        <v>0</v>
      </c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4"/>
      <c r="BQ86" s="15" t="str">
        <f t="shared" si="51"/>
        <v>U160719#2</v>
      </c>
      <c r="BR86" s="8">
        <f t="shared" si="52"/>
        <v>0</v>
      </c>
      <c r="BS86" s="8">
        <f t="shared" si="53"/>
        <v>0</v>
      </c>
      <c r="BT86">
        <f t="shared" si="54"/>
        <v>0</v>
      </c>
      <c r="BU86">
        <f t="shared" si="55"/>
        <v>7</v>
      </c>
      <c r="BV86" s="4"/>
      <c r="BZ86" s="4"/>
    </row>
    <row r="87" spans="1:78">
      <c r="A87" t="s">
        <v>17</v>
      </c>
      <c r="B87" t="s">
        <v>26</v>
      </c>
      <c r="D87">
        <v>75</v>
      </c>
      <c r="E87">
        <v>60</v>
      </c>
      <c r="F87">
        <v>80</v>
      </c>
      <c r="G87">
        <v>90</v>
      </c>
      <c r="H87">
        <v>90</v>
      </c>
      <c r="I87">
        <v>100</v>
      </c>
      <c r="J87">
        <v>90</v>
      </c>
      <c r="K87" s="75">
        <v>85</v>
      </c>
      <c r="L87">
        <v>85</v>
      </c>
      <c r="AG87" s="4"/>
      <c r="AH87" s="2">
        <f t="shared" si="60"/>
        <v>67.5</v>
      </c>
      <c r="AI87" s="2">
        <f t="shared" si="56"/>
        <v>91.666666666666671</v>
      </c>
      <c r="AK87" s="4"/>
      <c r="AM87" s="8"/>
      <c r="AN87" s="8">
        <f>E87-D87</f>
        <v>-15</v>
      </c>
      <c r="AO87" s="8">
        <f t="shared" si="61"/>
        <v>20</v>
      </c>
      <c r="AP87" s="8">
        <f t="shared" si="61"/>
        <v>10</v>
      </c>
      <c r="AQ87" s="8">
        <f t="shared" si="61"/>
        <v>0</v>
      </c>
      <c r="AR87" s="8">
        <f t="shared" si="61"/>
        <v>10</v>
      </c>
      <c r="AS87" s="8">
        <f>J87-I87</f>
        <v>-10</v>
      </c>
      <c r="AT87" s="75">
        <f>K87-J87</f>
        <v>-5</v>
      </c>
      <c r="AU87" s="8">
        <f>L87-K87</f>
        <v>0</v>
      </c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4"/>
      <c r="BQ87" s="15" t="str">
        <f t="shared" si="51"/>
        <v>U160719#3</v>
      </c>
      <c r="BR87" s="8">
        <f t="shared" si="52"/>
        <v>1</v>
      </c>
      <c r="BS87" s="8">
        <f t="shared" si="53"/>
        <v>0</v>
      </c>
      <c r="BT87">
        <f t="shared" si="54"/>
        <v>1</v>
      </c>
      <c r="BU87">
        <f t="shared" si="55"/>
        <v>7</v>
      </c>
      <c r="BV87" s="4"/>
      <c r="BZ87" s="4"/>
    </row>
    <row r="88" spans="1:78">
      <c r="A88" s="8" t="s">
        <v>18</v>
      </c>
      <c r="B88" s="8" t="s">
        <v>26</v>
      </c>
      <c r="C88" s="8"/>
      <c r="D88" s="8">
        <v>55</v>
      </c>
      <c r="E88" s="8"/>
      <c r="F88" s="8">
        <v>55</v>
      </c>
      <c r="G88" s="8">
        <v>60</v>
      </c>
      <c r="H88" s="8">
        <v>55</v>
      </c>
      <c r="I88" s="8">
        <v>60</v>
      </c>
      <c r="J88" s="8"/>
      <c r="K88" s="75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4"/>
      <c r="AH88" s="59">
        <f t="shared" si="60"/>
        <v>55</v>
      </c>
      <c r="AI88" s="59">
        <f t="shared" si="56"/>
        <v>60</v>
      </c>
      <c r="AJ88" s="8"/>
      <c r="AK88" s="4"/>
      <c r="AL88" s="15"/>
      <c r="AM88" s="8"/>
      <c r="AN88" s="8"/>
      <c r="AO88" s="8">
        <f>F88-D88</f>
        <v>0</v>
      </c>
      <c r="AP88" s="8">
        <f t="shared" ref="AP88:AR95" si="62">G88-F88</f>
        <v>5</v>
      </c>
      <c r="AQ88" s="8">
        <f t="shared" si="62"/>
        <v>-5</v>
      </c>
      <c r="AR88" s="8">
        <f t="shared" si="62"/>
        <v>5</v>
      </c>
      <c r="AS88" s="8"/>
      <c r="AT88" s="75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4"/>
      <c r="BQ88" s="15" t="str">
        <f t="shared" si="51"/>
        <v>U160720#1</v>
      </c>
      <c r="BR88" s="8">
        <f t="shared" si="52"/>
        <v>0</v>
      </c>
      <c r="BS88" s="8">
        <f t="shared" si="53"/>
        <v>0</v>
      </c>
      <c r="BT88">
        <f t="shared" si="54"/>
        <v>0</v>
      </c>
      <c r="BU88">
        <f t="shared" si="55"/>
        <v>4</v>
      </c>
      <c r="BV88" s="4"/>
      <c r="BW88" s="2"/>
      <c r="BZ88" s="4"/>
    </row>
    <row r="89" spans="1:78">
      <c r="A89" t="s">
        <v>19</v>
      </c>
      <c r="B89" t="s">
        <v>26</v>
      </c>
      <c r="D89">
        <v>60</v>
      </c>
      <c r="F89">
        <v>55</v>
      </c>
      <c r="G89">
        <v>65</v>
      </c>
      <c r="H89">
        <v>60</v>
      </c>
      <c r="I89">
        <v>60</v>
      </c>
      <c r="J89">
        <v>60</v>
      </c>
      <c r="K89" s="75"/>
      <c r="L89">
        <v>85</v>
      </c>
      <c r="P89">
        <v>100</v>
      </c>
      <c r="AG89" s="4"/>
      <c r="AH89" s="2">
        <f t="shared" si="60"/>
        <v>60</v>
      </c>
      <c r="AI89" s="2">
        <f t="shared" si="56"/>
        <v>60</v>
      </c>
      <c r="AJ89">
        <f>AVERAGE(P89:U89)</f>
        <v>100</v>
      </c>
      <c r="AK89" s="4"/>
      <c r="AM89" s="8"/>
      <c r="AN89" s="8"/>
      <c r="AO89" s="8">
        <f>F89-D89</f>
        <v>-5</v>
      </c>
      <c r="AP89" s="8">
        <f t="shared" si="62"/>
        <v>10</v>
      </c>
      <c r="AQ89" s="8">
        <f t="shared" si="62"/>
        <v>-5</v>
      </c>
      <c r="AR89" s="8">
        <f t="shared" si="62"/>
        <v>0</v>
      </c>
      <c r="AS89" s="8">
        <f>J89-I89</f>
        <v>0</v>
      </c>
      <c r="AT89" s="75"/>
      <c r="AU89" s="8">
        <f>L89-J89</f>
        <v>25</v>
      </c>
      <c r="AV89" s="8"/>
      <c r="AW89" s="8"/>
      <c r="AX89" s="8"/>
      <c r="AY89" s="8">
        <f>P89-L89</f>
        <v>15</v>
      </c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4"/>
      <c r="BQ89" s="15" t="str">
        <f t="shared" si="51"/>
        <v>U160720#3</v>
      </c>
      <c r="BR89" s="8">
        <f t="shared" si="52"/>
        <v>0</v>
      </c>
      <c r="BS89" s="8">
        <f t="shared" si="53"/>
        <v>0</v>
      </c>
      <c r="BT89">
        <f t="shared" si="54"/>
        <v>0</v>
      </c>
      <c r="BU89">
        <f t="shared" si="55"/>
        <v>5</v>
      </c>
      <c r="BV89" s="4"/>
      <c r="BW89" s="2"/>
      <c r="BZ89" s="4"/>
    </row>
    <row r="90" spans="1:78">
      <c r="A90" t="s">
        <v>20</v>
      </c>
      <c r="B90" t="s">
        <v>26</v>
      </c>
      <c r="D90">
        <v>55</v>
      </c>
      <c r="F90">
        <v>50</v>
      </c>
      <c r="G90">
        <v>70</v>
      </c>
      <c r="H90">
        <v>55</v>
      </c>
      <c r="I90">
        <v>70</v>
      </c>
      <c r="J90">
        <v>65</v>
      </c>
      <c r="K90" s="75"/>
      <c r="L90">
        <v>60</v>
      </c>
      <c r="P90">
        <v>65</v>
      </c>
      <c r="Q90">
        <v>75</v>
      </c>
      <c r="T90">
        <v>100</v>
      </c>
      <c r="AG90" s="4"/>
      <c r="AH90" s="2">
        <f t="shared" si="60"/>
        <v>55</v>
      </c>
      <c r="AI90" s="2">
        <f t="shared" si="56"/>
        <v>67.5</v>
      </c>
      <c r="AJ90">
        <f>AVERAGE(P90:U90)</f>
        <v>80</v>
      </c>
      <c r="AK90" s="4"/>
      <c r="AM90" s="8"/>
      <c r="AN90" s="8"/>
      <c r="AO90" s="8">
        <f>F90-D90</f>
        <v>-5</v>
      </c>
      <c r="AP90" s="8">
        <f t="shared" si="62"/>
        <v>20</v>
      </c>
      <c r="AQ90" s="8">
        <f t="shared" si="62"/>
        <v>-15</v>
      </c>
      <c r="AR90" s="8">
        <f t="shared" si="62"/>
        <v>15</v>
      </c>
      <c r="AS90" s="8">
        <f>J90-I90</f>
        <v>-5</v>
      </c>
      <c r="AT90" s="75"/>
      <c r="AU90" s="8">
        <f>L90-J90</f>
        <v>-5</v>
      </c>
      <c r="AV90" s="8"/>
      <c r="AW90" s="8"/>
      <c r="AX90" s="8"/>
      <c r="AY90" s="8">
        <f>P90-L90</f>
        <v>5</v>
      </c>
      <c r="AZ90" s="8">
        <f>Q90-P90</f>
        <v>10</v>
      </c>
      <c r="BA90" s="8"/>
      <c r="BB90" s="8"/>
      <c r="BC90" s="8">
        <f>T90-Q90</f>
        <v>25</v>
      </c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4"/>
      <c r="BQ90" s="15" t="str">
        <f t="shared" si="51"/>
        <v>U160720#4</v>
      </c>
      <c r="BR90" s="8">
        <f t="shared" si="52"/>
        <v>1</v>
      </c>
      <c r="BS90" s="8">
        <f t="shared" si="53"/>
        <v>0</v>
      </c>
      <c r="BT90">
        <f t="shared" si="54"/>
        <v>1</v>
      </c>
      <c r="BU90">
        <f t="shared" si="55"/>
        <v>5</v>
      </c>
      <c r="BV90" s="4"/>
      <c r="BW90" s="2"/>
      <c r="BZ90" s="4"/>
    </row>
    <row r="91" spans="1:78">
      <c r="A91" t="s">
        <v>21</v>
      </c>
      <c r="B91" t="s">
        <v>26</v>
      </c>
      <c r="D91">
        <v>50</v>
      </c>
      <c r="E91">
        <v>50</v>
      </c>
      <c r="F91">
        <v>40</v>
      </c>
      <c r="G91">
        <v>60</v>
      </c>
      <c r="H91">
        <v>70</v>
      </c>
      <c r="I91">
        <v>45</v>
      </c>
      <c r="K91" s="75"/>
      <c r="L91">
        <v>60</v>
      </c>
      <c r="N91">
        <v>55</v>
      </c>
      <c r="O91">
        <v>55</v>
      </c>
      <c r="P91">
        <v>80</v>
      </c>
      <c r="AG91" s="4"/>
      <c r="AH91" s="2">
        <f t="shared" si="60"/>
        <v>50</v>
      </c>
      <c r="AI91" s="2">
        <f t="shared" si="56"/>
        <v>45</v>
      </c>
      <c r="AJ91">
        <f>AVERAGE(P91:U91)</f>
        <v>80</v>
      </c>
      <c r="AK91" s="4"/>
      <c r="AM91" s="8"/>
      <c r="AN91" s="8">
        <f t="shared" ref="AN91:AO95" si="63">E91-D91</f>
        <v>0</v>
      </c>
      <c r="AO91" s="8">
        <f t="shared" si="63"/>
        <v>-10</v>
      </c>
      <c r="AP91" s="8">
        <f t="shared" si="62"/>
        <v>20</v>
      </c>
      <c r="AQ91" s="8">
        <f t="shared" si="62"/>
        <v>10</v>
      </c>
      <c r="AR91" s="8">
        <f t="shared" si="62"/>
        <v>-25</v>
      </c>
      <c r="AS91" s="8"/>
      <c r="AT91" s="75"/>
      <c r="AU91" s="8">
        <f>L91-I91</f>
        <v>15</v>
      </c>
      <c r="AV91" s="8"/>
      <c r="AW91" s="8">
        <f>N91-L91</f>
        <v>-5</v>
      </c>
      <c r="AX91" s="8">
        <f>O91-N91</f>
        <v>0</v>
      </c>
      <c r="AY91" s="8">
        <f>P91-O91</f>
        <v>25</v>
      </c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4"/>
      <c r="BQ91" s="15" t="str">
        <f t="shared" si="51"/>
        <v>U160730#1</v>
      </c>
      <c r="BR91" s="8">
        <f t="shared" si="52"/>
        <v>1</v>
      </c>
      <c r="BS91" s="8">
        <f t="shared" si="53"/>
        <v>1</v>
      </c>
      <c r="BT91">
        <f t="shared" si="54"/>
        <v>2</v>
      </c>
      <c r="BU91">
        <f t="shared" si="55"/>
        <v>5</v>
      </c>
      <c r="BV91" s="4"/>
      <c r="BW91" s="59"/>
      <c r="BZ91" s="4"/>
    </row>
    <row r="92" spans="1:78" s="8" customFormat="1">
      <c r="A92" s="8" t="s">
        <v>22</v>
      </c>
      <c r="B92" s="8" t="s">
        <v>26</v>
      </c>
      <c r="D92" s="8">
        <v>40</v>
      </c>
      <c r="E92" s="8">
        <v>55</v>
      </c>
      <c r="F92" s="8">
        <v>30</v>
      </c>
      <c r="G92" s="8">
        <v>30</v>
      </c>
      <c r="H92" s="8">
        <v>55</v>
      </c>
      <c r="I92" s="8">
        <v>30</v>
      </c>
      <c r="K92" s="75"/>
      <c r="L92" s="8">
        <v>35</v>
      </c>
      <c r="N92" s="8">
        <v>65</v>
      </c>
      <c r="O92" s="8">
        <v>80</v>
      </c>
      <c r="P92" s="8">
        <v>80</v>
      </c>
      <c r="AG92" s="28"/>
      <c r="AH92" s="59">
        <f t="shared" si="60"/>
        <v>47.5</v>
      </c>
      <c r="AI92" s="59">
        <f t="shared" si="56"/>
        <v>30</v>
      </c>
      <c r="AJ92" s="8">
        <f>AVERAGE(P92:U92)</f>
        <v>80</v>
      </c>
      <c r="AK92" s="28"/>
      <c r="AL92" s="15"/>
      <c r="AN92" s="8">
        <f t="shared" si="63"/>
        <v>15</v>
      </c>
      <c r="AO92" s="8">
        <f t="shared" si="63"/>
        <v>-25</v>
      </c>
      <c r="AP92" s="8">
        <f t="shared" si="62"/>
        <v>0</v>
      </c>
      <c r="AQ92" s="8">
        <f t="shared" si="62"/>
        <v>25</v>
      </c>
      <c r="AR92" s="8">
        <f t="shared" si="62"/>
        <v>-25</v>
      </c>
      <c r="AT92" s="75"/>
      <c r="AU92" s="8">
        <f>L92-I92</f>
        <v>5</v>
      </c>
      <c r="AW92" s="8">
        <f>N92-L92</f>
        <v>30</v>
      </c>
      <c r="AX92" s="8">
        <f>O92-N92</f>
        <v>15</v>
      </c>
      <c r="AY92" s="8">
        <f>P92-O92</f>
        <v>0</v>
      </c>
      <c r="BP92" s="28"/>
      <c r="BQ92" s="15" t="str">
        <f t="shared" si="51"/>
        <v>U160730#2</v>
      </c>
      <c r="BR92" s="8">
        <f t="shared" si="52"/>
        <v>1</v>
      </c>
      <c r="BS92" s="8">
        <f t="shared" si="53"/>
        <v>2</v>
      </c>
      <c r="BT92">
        <f t="shared" si="54"/>
        <v>3</v>
      </c>
      <c r="BU92">
        <f t="shared" si="55"/>
        <v>5</v>
      </c>
      <c r="BV92" s="28"/>
      <c r="BW92" s="2"/>
      <c r="BZ92" s="28"/>
    </row>
    <row r="93" spans="1:78">
      <c r="A93" t="s">
        <v>23</v>
      </c>
      <c r="B93" t="s">
        <v>26</v>
      </c>
      <c r="D93">
        <v>35</v>
      </c>
      <c r="E93">
        <v>30</v>
      </c>
      <c r="F93">
        <v>35</v>
      </c>
      <c r="G93">
        <v>30</v>
      </c>
      <c r="H93">
        <v>40</v>
      </c>
      <c r="I93">
        <v>70</v>
      </c>
      <c r="K93" s="75"/>
      <c r="L93">
        <v>45</v>
      </c>
      <c r="P93">
        <v>100</v>
      </c>
      <c r="AG93" s="4"/>
      <c r="AH93" s="2">
        <f t="shared" si="60"/>
        <v>32.5</v>
      </c>
      <c r="AI93" s="2">
        <f t="shared" si="56"/>
        <v>70</v>
      </c>
      <c r="AJ93">
        <f>AVERAGE(P93:U93)</f>
        <v>100</v>
      </c>
      <c r="AK93" s="4"/>
      <c r="AM93" s="8"/>
      <c r="AN93" s="8">
        <f t="shared" si="63"/>
        <v>-5</v>
      </c>
      <c r="AO93" s="8">
        <f t="shared" si="63"/>
        <v>5</v>
      </c>
      <c r="AP93" s="8">
        <f t="shared" si="62"/>
        <v>-5</v>
      </c>
      <c r="AQ93" s="8">
        <f t="shared" si="62"/>
        <v>10</v>
      </c>
      <c r="AR93" s="8">
        <f t="shared" si="62"/>
        <v>30</v>
      </c>
      <c r="AS93" s="8"/>
      <c r="AT93" s="75"/>
      <c r="AU93" s="8">
        <f>L93-I93</f>
        <v>-25</v>
      </c>
      <c r="AV93" s="8"/>
      <c r="AW93" s="8"/>
      <c r="AX93" s="8"/>
      <c r="AY93" s="8">
        <f>P93-L93</f>
        <v>55</v>
      </c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4"/>
      <c r="BQ93" s="15" t="str">
        <f t="shared" si="51"/>
        <v>U160730#4</v>
      </c>
      <c r="BR93" s="8">
        <f t="shared" si="52"/>
        <v>1</v>
      </c>
      <c r="BS93" s="8">
        <f t="shared" si="53"/>
        <v>0</v>
      </c>
      <c r="BT93">
        <f t="shared" si="54"/>
        <v>1</v>
      </c>
      <c r="BU93">
        <f t="shared" si="55"/>
        <v>5</v>
      </c>
      <c r="BV93" s="4"/>
      <c r="BW93" s="2"/>
      <c r="BZ93" s="4"/>
    </row>
    <row r="94" spans="1:78">
      <c r="A94" t="s">
        <v>24</v>
      </c>
      <c r="B94" t="s">
        <v>26</v>
      </c>
      <c r="D94">
        <v>15</v>
      </c>
      <c r="E94">
        <v>35</v>
      </c>
      <c r="F94">
        <v>20</v>
      </c>
      <c r="G94">
        <v>35</v>
      </c>
      <c r="H94">
        <v>80</v>
      </c>
      <c r="I94">
        <v>30</v>
      </c>
      <c r="K94" s="75"/>
      <c r="L94">
        <v>25</v>
      </c>
      <c r="AG94" s="4"/>
      <c r="AH94" s="2">
        <f t="shared" si="60"/>
        <v>25</v>
      </c>
      <c r="AI94" s="2">
        <f t="shared" si="56"/>
        <v>30</v>
      </c>
      <c r="AJ94" s="8"/>
      <c r="AK94" s="4"/>
      <c r="AM94" s="8"/>
      <c r="AN94" s="8">
        <f t="shared" si="63"/>
        <v>20</v>
      </c>
      <c r="AO94" s="8">
        <f t="shared" si="63"/>
        <v>-15</v>
      </c>
      <c r="AP94" s="8">
        <f t="shared" si="62"/>
        <v>15</v>
      </c>
      <c r="AQ94" s="8">
        <f t="shared" si="62"/>
        <v>45</v>
      </c>
      <c r="AR94" s="8">
        <f t="shared" si="62"/>
        <v>-50</v>
      </c>
      <c r="AS94" s="8"/>
      <c r="AT94" s="75"/>
      <c r="AU94" s="8">
        <f>L94-I94</f>
        <v>-5</v>
      </c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4"/>
      <c r="BQ94" s="15" t="str">
        <f t="shared" si="51"/>
        <v>U160730#6</v>
      </c>
      <c r="BR94" s="8">
        <f t="shared" si="52"/>
        <v>2</v>
      </c>
      <c r="BS94" s="8">
        <f t="shared" si="53"/>
        <v>1</v>
      </c>
      <c r="BT94">
        <f t="shared" si="54"/>
        <v>3</v>
      </c>
      <c r="BU94">
        <f t="shared" si="55"/>
        <v>5</v>
      </c>
      <c r="BV94" s="4"/>
      <c r="BW94" s="59"/>
      <c r="BZ94" s="4"/>
    </row>
    <row r="95" spans="1:78" s="8" customFormat="1">
      <c r="A95" s="8" t="s">
        <v>25</v>
      </c>
      <c r="B95" s="8" t="s">
        <v>26</v>
      </c>
      <c r="D95" s="8">
        <v>25</v>
      </c>
      <c r="E95" s="8">
        <v>25</v>
      </c>
      <c r="F95" s="8">
        <v>20</v>
      </c>
      <c r="G95" s="8">
        <v>35</v>
      </c>
      <c r="H95" s="8">
        <v>35</v>
      </c>
      <c r="I95" s="8">
        <v>30</v>
      </c>
      <c r="K95" s="75"/>
      <c r="L95" s="8">
        <v>30</v>
      </c>
      <c r="N95" s="8">
        <v>30</v>
      </c>
      <c r="O95" s="8">
        <v>30</v>
      </c>
      <c r="P95" s="8">
        <v>35</v>
      </c>
      <c r="AG95" s="28"/>
      <c r="AH95" s="59">
        <f t="shared" si="60"/>
        <v>25</v>
      </c>
      <c r="AI95" s="59">
        <f t="shared" si="56"/>
        <v>30</v>
      </c>
      <c r="AJ95" s="8">
        <f>AVERAGE(P95:U95)</f>
        <v>35</v>
      </c>
      <c r="AK95" s="28"/>
      <c r="AL95" s="15"/>
      <c r="AN95" s="8">
        <f t="shared" si="63"/>
        <v>0</v>
      </c>
      <c r="AO95" s="8">
        <f t="shared" si="63"/>
        <v>-5</v>
      </c>
      <c r="AP95" s="8">
        <f t="shared" si="62"/>
        <v>15</v>
      </c>
      <c r="AQ95" s="8">
        <f t="shared" si="62"/>
        <v>0</v>
      </c>
      <c r="AR95" s="8">
        <f t="shared" si="62"/>
        <v>-5</v>
      </c>
      <c r="AT95" s="75"/>
      <c r="AU95" s="8">
        <f>L95-I95</f>
        <v>0</v>
      </c>
      <c r="AW95" s="8">
        <f>N95-L95</f>
        <v>0</v>
      </c>
      <c r="AX95" s="8">
        <f>O95-N95</f>
        <v>0</v>
      </c>
      <c r="AY95" s="8">
        <f>P95-O95</f>
        <v>5</v>
      </c>
      <c r="BP95" s="28"/>
      <c r="BQ95" s="15" t="str">
        <f t="shared" si="51"/>
        <v>U160730#7</v>
      </c>
      <c r="BR95" s="8">
        <f t="shared" si="52"/>
        <v>0</v>
      </c>
      <c r="BS95" s="8">
        <f t="shared" si="53"/>
        <v>0</v>
      </c>
      <c r="BT95">
        <f t="shared" si="54"/>
        <v>0</v>
      </c>
      <c r="BU95">
        <f t="shared" si="55"/>
        <v>5</v>
      </c>
      <c r="BV95" s="28"/>
      <c r="BW95" s="2"/>
      <c r="BZ95" s="28"/>
    </row>
    <row r="96" spans="1:78">
      <c r="A96" s="1"/>
      <c r="B96" s="1"/>
      <c r="C96" s="1"/>
      <c r="D96" s="1"/>
      <c r="E96" s="1"/>
      <c r="F96" s="1"/>
      <c r="G96" s="1"/>
      <c r="H96" s="1"/>
      <c r="I96" s="1"/>
      <c r="J96" s="1"/>
      <c r="K96" s="7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4"/>
      <c r="AH96" s="62"/>
      <c r="AI96" s="62"/>
      <c r="AJ96" s="1"/>
      <c r="AK96" s="4"/>
      <c r="AL96" s="6"/>
      <c r="AM96" s="1"/>
      <c r="AN96" s="1"/>
      <c r="AO96" s="1"/>
      <c r="AP96" s="1"/>
      <c r="AQ96" s="1"/>
      <c r="AR96" s="1"/>
      <c r="AS96" s="1"/>
      <c r="AT96" s="76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4"/>
      <c r="BQ96" s="6"/>
      <c r="BR96" s="1"/>
      <c r="BS96" s="1"/>
      <c r="BT96" s="1"/>
      <c r="BU96" s="1"/>
      <c r="BV96" s="4"/>
      <c r="BW96" s="2"/>
      <c r="BZ96" s="4"/>
    </row>
    <row r="97" spans="1:78">
      <c r="B97" s="3" t="s">
        <v>45</v>
      </c>
      <c r="C97" s="2">
        <f t="shared" ref="C97:R97" si="64">AVERAGE(C74:C96)</f>
        <v>35</v>
      </c>
      <c r="D97" s="31">
        <f t="shared" si="64"/>
        <v>46.666666666666664</v>
      </c>
      <c r="E97" s="31">
        <f t="shared" si="64"/>
        <v>49.6875</v>
      </c>
      <c r="F97" s="31">
        <f t="shared" si="64"/>
        <v>45</v>
      </c>
      <c r="G97" s="31">
        <f t="shared" si="64"/>
        <v>59.444444444444443</v>
      </c>
      <c r="H97" s="31">
        <f t="shared" si="64"/>
        <v>61.363636363636367</v>
      </c>
      <c r="I97" s="31">
        <f t="shared" si="64"/>
        <v>61.842105263157897</v>
      </c>
      <c r="J97" s="31">
        <f t="shared" si="64"/>
        <v>67.916666666666671</v>
      </c>
      <c r="K97" s="31">
        <f t="shared" si="64"/>
        <v>74.5</v>
      </c>
      <c r="L97" s="31">
        <f t="shared" si="64"/>
        <v>54.230769230769234</v>
      </c>
      <c r="M97" s="31">
        <f t="shared" si="64"/>
        <v>71.25</v>
      </c>
      <c r="N97" s="31">
        <f t="shared" si="64"/>
        <v>60</v>
      </c>
      <c r="O97" s="31">
        <f t="shared" si="64"/>
        <v>62.142857142857146</v>
      </c>
      <c r="P97" s="31">
        <f t="shared" si="64"/>
        <v>71.5</v>
      </c>
      <c r="Q97" s="2">
        <f t="shared" si="64"/>
        <v>71</v>
      </c>
      <c r="R97" s="2">
        <f t="shared" si="64"/>
        <v>75</v>
      </c>
      <c r="S97" s="2"/>
      <c r="T97" s="31">
        <f>AVERAGE(T74:T96)</f>
        <v>95</v>
      </c>
      <c r="U97" s="2"/>
      <c r="V97" s="2">
        <f>AVERAGE(V74:V96)</f>
        <v>82.5</v>
      </c>
      <c r="W97" s="2">
        <f>AVERAGE(W74:W96)</f>
        <v>92.5</v>
      </c>
      <c r="X97" s="2">
        <f>AVERAGE(X74:X96)</f>
        <v>80</v>
      </c>
      <c r="AG97" s="4"/>
      <c r="AH97" s="65">
        <f>AVERAGE(AH74:AH96)</f>
        <v>47.041666666666664</v>
      </c>
      <c r="AI97" s="65">
        <f>AVERAGE(AI74:AI96)</f>
        <v>63</v>
      </c>
      <c r="AJ97" s="65">
        <f>AVERAGE(AJ74:AJ96)</f>
        <v>75.25</v>
      </c>
      <c r="AK97" s="4"/>
      <c r="AL97" s="3"/>
      <c r="BP97" s="4"/>
      <c r="BQ97" s="10" t="s">
        <v>425</v>
      </c>
      <c r="BR97">
        <f>SUM(BR74:BR96)</f>
        <v>22</v>
      </c>
      <c r="BS97">
        <f>SUM(BS74:BS96)</f>
        <v>6</v>
      </c>
      <c r="BT97">
        <f>SUM(BT74:BT96)</f>
        <v>28</v>
      </c>
      <c r="BU97">
        <f>SUM(BU74:BU96)</f>
        <v>112</v>
      </c>
      <c r="BV97" s="4"/>
      <c r="BW97" s="2"/>
      <c r="BZ97" s="4"/>
    </row>
    <row r="98" spans="1:78">
      <c r="A98" s="2"/>
      <c r="B98" s="3" t="s">
        <v>46</v>
      </c>
      <c r="C98" s="2">
        <f t="shared" ref="C98:R98" si="65">_xlfn.STDEV.S(C74:C96)</f>
        <v>21.213203435596427</v>
      </c>
      <c r="D98" s="31">
        <f t="shared" si="65"/>
        <v>22.816402768493496</v>
      </c>
      <c r="E98" s="31">
        <f t="shared" si="65"/>
        <v>23.271495439700473</v>
      </c>
      <c r="F98" s="31">
        <f t="shared" si="65"/>
        <v>23.251344047172843</v>
      </c>
      <c r="G98" s="31">
        <f t="shared" si="65"/>
        <v>25.198557900432277</v>
      </c>
      <c r="H98" s="31">
        <f t="shared" si="65"/>
        <v>28.038316392878983</v>
      </c>
      <c r="I98" s="31">
        <f t="shared" si="65"/>
        <v>25.938523811964707</v>
      </c>
      <c r="J98" s="31">
        <f t="shared" si="65"/>
        <v>27.257887376728668</v>
      </c>
      <c r="K98" s="31">
        <f t="shared" si="65"/>
        <v>28.23020447046823</v>
      </c>
      <c r="L98" s="31">
        <f t="shared" si="65"/>
        <v>21.587627035541477</v>
      </c>
      <c r="M98" s="31">
        <f t="shared" si="65"/>
        <v>30.103986446980738</v>
      </c>
      <c r="N98" s="31">
        <f t="shared" si="65"/>
        <v>20.412414523193153</v>
      </c>
      <c r="O98" s="31">
        <f t="shared" si="65"/>
        <v>24.976179127511148</v>
      </c>
      <c r="P98" s="31">
        <f t="shared" si="65"/>
        <v>20.006943239230168</v>
      </c>
      <c r="Q98" s="2">
        <f t="shared" si="65"/>
        <v>11.401754250991379</v>
      </c>
      <c r="R98" s="2">
        <f t="shared" si="65"/>
        <v>21.213203435596427</v>
      </c>
      <c r="S98" s="2"/>
      <c r="T98" s="2">
        <f>_xlfn.STDEV.S(T74:T96)</f>
        <v>7.0710678118654755</v>
      </c>
      <c r="U98" s="2"/>
      <c r="V98" s="2">
        <f>_xlfn.STDEV.S(V74:V96)</f>
        <v>10.606601717798213</v>
      </c>
      <c r="W98" s="2">
        <f>_xlfn.STDEV.S(W74:W96)</f>
        <v>10.606601717798213</v>
      </c>
      <c r="X98" s="2">
        <f>_xlfn.STDEV.S(X74:X96)</f>
        <v>14.142135623730951</v>
      </c>
      <c r="AG98" s="4"/>
      <c r="AH98" s="31">
        <f>_xlfn.STDEV.S(AH74:AH96)</f>
        <v>20.082932950802611</v>
      </c>
      <c r="AI98" s="31">
        <f>_xlfn.STDEV.S(AI74:AI96)</f>
        <v>24.796540505736512</v>
      </c>
      <c r="AJ98" s="2">
        <f>_xlfn.STDEV.S(AJ74:AJ96)</f>
        <v>19.594854766834413</v>
      </c>
      <c r="AK98" s="4"/>
      <c r="AL98" s="10"/>
      <c r="BP98" s="4"/>
      <c r="BU98" s="10"/>
      <c r="BV98" s="4"/>
      <c r="BW98" s="2"/>
      <c r="BZ98" s="4"/>
    </row>
    <row r="99" spans="1:78">
      <c r="B99" s="3" t="s">
        <v>47</v>
      </c>
      <c r="C99">
        <f t="shared" ref="C99:R99" si="66">COUNT(C74:C96)</f>
        <v>2</v>
      </c>
      <c r="D99" s="5">
        <f t="shared" si="66"/>
        <v>18</v>
      </c>
      <c r="E99" s="5">
        <f t="shared" si="66"/>
        <v>16</v>
      </c>
      <c r="F99" s="5">
        <f t="shared" si="66"/>
        <v>17</v>
      </c>
      <c r="G99" s="5">
        <f t="shared" si="66"/>
        <v>18</v>
      </c>
      <c r="H99" s="5">
        <f t="shared" si="66"/>
        <v>22</v>
      </c>
      <c r="I99" s="5">
        <f t="shared" si="66"/>
        <v>19</v>
      </c>
      <c r="J99" s="5">
        <f t="shared" si="66"/>
        <v>12</v>
      </c>
      <c r="K99" s="5">
        <f t="shared" si="66"/>
        <v>10</v>
      </c>
      <c r="L99" s="5">
        <f t="shared" si="66"/>
        <v>13</v>
      </c>
      <c r="M99" s="5">
        <f t="shared" si="66"/>
        <v>4</v>
      </c>
      <c r="N99" s="5">
        <f t="shared" si="66"/>
        <v>7</v>
      </c>
      <c r="O99" s="5">
        <f t="shared" si="66"/>
        <v>7</v>
      </c>
      <c r="P99" s="5">
        <f t="shared" si="66"/>
        <v>10</v>
      </c>
      <c r="Q99">
        <f t="shared" si="66"/>
        <v>5</v>
      </c>
      <c r="R99">
        <f t="shared" si="66"/>
        <v>2</v>
      </c>
      <c r="T99">
        <f>COUNT(T74:T96)</f>
        <v>2</v>
      </c>
      <c r="V99">
        <f>COUNT(V74:V96)</f>
        <v>2</v>
      </c>
      <c r="W99">
        <f>COUNT(W74:W96)</f>
        <v>2</v>
      </c>
      <c r="X99">
        <f>COUNT(X74:X96)</f>
        <v>2</v>
      </c>
      <c r="AG99" s="4"/>
      <c r="AH99" s="5">
        <f>COUNT(AH74:AH96)</f>
        <v>20</v>
      </c>
      <c r="AI99" s="5">
        <f>COUNT(AI74:AI96)</f>
        <v>20</v>
      </c>
      <c r="AJ99">
        <f>COUNT(AJ74:AJ96)</f>
        <v>10</v>
      </c>
      <c r="AK99" s="4"/>
      <c r="AL99" s="3"/>
      <c r="BP99" s="4"/>
      <c r="BR99" s="99" t="s">
        <v>179</v>
      </c>
      <c r="BS99" s="10" t="s">
        <v>71</v>
      </c>
      <c r="BT99" s="98" t="s">
        <v>180</v>
      </c>
      <c r="BU99" s="83"/>
      <c r="BV99" s="4"/>
      <c r="BW99" s="2"/>
      <c r="BZ99" s="4"/>
    </row>
    <row r="100" spans="1:78">
      <c r="B100" s="3"/>
      <c r="AG100" s="4"/>
      <c r="AK100" s="4"/>
      <c r="AL100" s="3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P100" s="4"/>
      <c r="BQ100" s="3" t="str">
        <f>CONCATENATE(BQ72, " KI")</f>
        <v>16kHz KI</v>
      </c>
      <c r="BR100" s="82">
        <f>COUNTIF(BT74:BT96,"&gt;0")</f>
        <v>16</v>
      </c>
      <c r="BS100" s="82">
        <f>COUNT(BT74:BT96)-BR100</f>
        <v>6</v>
      </c>
      <c r="BT100" s="83" t="s">
        <v>181</v>
      </c>
      <c r="BU100" s="153"/>
      <c r="BV100" s="4"/>
      <c r="BW100" s="2"/>
      <c r="BZ100" s="4"/>
    </row>
    <row r="101" spans="1:78">
      <c r="B101" s="67" t="s">
        <v>104</v>
      </c>
      <c r="C101" s="86">
        <f t="shared" ref="C101:X101" si="67">MEDIAN(C74:C96)</f>
        <v>35</v>
      </c>
      <c r="D101" s="86">
        <f t="shared" si="67"/>
        <v>45</v>
      </c>
      <c r="E101" s="86">
        <f t="shared" si="67"/>
        <v>45</v>
      </c>
      <c r="F101" s="86">
        <f t="shared" si="67"/>
        <v>40</v>
      </c>
      <c r="G101" s="86">
        <f t="shared" si="67"/>
        <v>60</v>
      </c>
      <c r="H101" s="86">
        <f t="shared" si="67"/>
        <v>55</v>
      </c>
      <c r="I101" s="86">
        <f t="shared" si="67"/>
        <v>60</v>
      </c>
      <c r="J101" s="86">
        <f t="shared" si="67"/>
        <v>67.5</v>
      </c>
      <c r="K101" s="86">
        <f t="shared" si="67"/>
        <v>82.5</v>
      </c>
      <c r="L101" s="86">
        <f t="shared" si="67"/>
        <v>55</v>
      </c>
      <c r="M101" s="86">
        <f t="shared" si="67"/>
        <v>77.5</v>
      </c>
      <c r="N101" s="86">
        <f t="shared" si="67"/>
        <v>65</v>
      </c>
      <c r="O101" s="86">
        <f t="shared" si="67"/>
        <v>55</v>
      </c>
      <c r="P101" s="86">
        <f t="shared" si="67"/>
        <v>70</v>
      </c>
      <c r="Q101" s="86">
        <f t="shared" si="67"/>
        <v>75</v>
      </c>
      <c r="R101" s="86">
        <f t="shared" si="67"/>
        <v>75</v>
      </c>
      <c r="S101" s="86"/>
      <c r="T101" s="86">
        <f t="shared" si="67"/>
        <v>95</v>
      </c>
      <c r="U101" s="86"/>
      <c r="V101" s="86">
        <f t="shared" si="67"/>
        <v>82.5</v>
      </c>
      <c r="W101" s="86">
        <f t="shared" si="67"/>
        <v>92.5</v>
      </c>
      <c r="X101" s="86">
        <f t="shared" si="67"/>
        <v>80</v>
      </c>
      <c r="Y101" s="86"/>
      <c r="Z101" s="86"/>
      <c r="AA101" s="86"/>
      <c r="AB101" s="86"/>
      <c r="AC101" s="86"/>
      <c r="AD101" s="86"/>
      <c r="AE101" s="86"/>
      <c r="AF101" s="86"/>
      <c r="AG101" s="4"/>
      <c r="AH101" s="86">
        <f t="shared" ref="AH101:AJ101" si="68">MEDIAN(AH74:AH96)</f>
        <v>46.25</v>
      </c>
      <c r="AI101" s="86">
        <f t="shared" si="68"/>
        <v>64.583333333333329</v>
      </c>
      <c r="AJ101" s="86">
        <f t="shared" si="68"/>
        <v>80</v>
      </c>
      <c r="AK101" s="4"/>
      <c r="AL101" s="10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P101" s="4"/>
      <c r="BU101" s="154"/>
      <c r="BV101" s="4"/>
      <c r="BW101" s="2"/>
      <c r="BZ101" s="4"/>
    </row>
    <row r="102" spans="1:78">
      <c r="B102" s="19" t="s">
        <v>132</v>
      </c>
      <c r="C102" s="86">
        <f>_xlfn.QUARTILE.INC(C74:C96,1)</f>
        <v>27.5</v>
      </c>
      <c r="D102" s="86">
        <f t="shared" ref="D102:X102" si="69">_xlfn.QUARTILE.INC(D74:D96,1)</f>
        <v>26.25</v>
      </c>
      <c r="E102" s="86">
        <f t="shared" si="69"/>
        <v>33.75</v>
      </c>
      <c r="F102" s="86">
        <f t="shared" si="69"/>
        <v>30</v>
      </c>
      <c r="G102" s="86">
        <f t="shared" si="69"/>
        <v>38.75</v>
      </c>
      <c r="H102" s="86">
        <f t="shared" si="69"/>
        <v>40</v>
      </c>
      <c r="I102" s="86">
        <f t="shared" si="69"/>
        <v>37.5</v>
      </c>
      <c r="J102" s="86">
        <f t="shared" si="69"/>
        <v>53.75</v>
      </c>
      <c r="K102" s="86">
        <f t="shared" si="69"/>
        <v>60</v>
      </c>
      <c r="L102" s="86">
        <f t="shared" si="69"/>
        <v>35</v>
      </c>
      <c r="M102" s="86">
        <f t="shared" si="69"/>
        <v>60</v>
      </c>
      <c r="N102" s="86">
        <f t="shared" si="69"/>
        <v>47.5</v>
      </c>
      <c r="O102" s="86">
        <f t="shared" si="69"/>
        <v>45</v>
      </c>
      <c r="P102" s="86">
        <f t="shared" si="69"/>
        <v>61.25</v>
      </c>
      <c r="Q102" s="86">
        <f t="shared" si="69"/>
        <v>65</v>
      </c>
      <c r="R102" s="86">
        <f t="shared" si="69"/>
        <v>67.5</v>
      </c>
      <c r="S102" s="86"/>
      <c r="T102" s="86">
        <f t="shared" si="69"/>
        <v>92.5</v>
      </c>
      <c r="U102" s="86"/>
      <c r="V102" s="86">
        <f t="shared" si="69"/>
        <v>78.75</v>
      </c>
      <c r="W102" s="86">
        <f t="shared" si="69"/>
        <v>88.75</v>
      </c>
      <c r="X102" s="86">
        <f t="shared" si="69"/>
        <v>75</v>
      </c>
      <c r="Y102" s="86"/>
      <c r="Z102" s="86"/>
      <c r="AA102" s="86"/>
      <c r="AB102" s="86"/>
      <c r="AC102" s="86"/>
      <c r="AD102" s="86"/>
      <c r="AE102" s="86"/>
      <c r="AF102" s="86"/>
      <c r="AG102" s="4"/>
      <c r="AH102" s="86">
        <f t="shared" ref="AH102:AJ102" si="70">_xlfn.QUARTILE.INC(AH74:AH96,1)</f>
        <v>28.125</v>
      </c>
      <c r="AI102" s="86">
        <f t="shared" si="70"/>
        <v>37.5</v>
      </c>
      <c r="AJ102" s="86">
        <f t="shared" si="70"/>
        <v>68.125</v>
      </c>
      <c r="AK102" s="4"/>
      <c r="BP102" s="4"/>
      <c r="BQ102" s="3" t="str">
        <f>CONCATENATE(BQ72, " KI")</f>
        <v>16kHz KI</v>
      </c>
      <c r="BR102" s="82">
        <f>COUNTIF(BR74:BR96,"&gt;0")</f>
        <v>16</v>
      </c>
      <c r="BS102" s="82">
        <f>COUNT(BR74:BR96)-BR102</f>
        <v>6</v>
      </c>
      <c r="BT102" s="83" t="str">
        <f>CONCATENATE(BR73," dB Losses")</f>
        <v>&gt;15 dB Losses</v>
      </c>
      <c r="BU102" s="154"/>
      <c r="BV102" s="4"/>
      <c r="BW102" s="2"/>
      <c r="BZ102" s="4"/>
    </row>
    <row r="103" spans="1:78">
      <c r="B103" s="67" t="s">
        <v>133</v>
      </c>
      <c r="C103" s="86">
        <f t="shared" ref="C103:X103" si="71">_xlfn.QUARTILE.INC(C74:C96,3)</f>
        <v>42.5</v>
      </c>
      <c r="D103" s="86">
        <f t="shared" si="71"/>
        <v>58.75</v>
      </c>
      <c r="E103" s="86">
        <f t="shared" si="71"/>
        <v>56.25</v>
      </c>
      <c r="F103" s="86">
        <f t="shared" si="71"/>
        <v>55</v>
      </c>
      <c r="G103" s="86">
        <f t="shared" si="71"/>
        <v>68.75</v>
      </c>
      <c r="H103" s="86">
        <f t="shared" si="71"/>
        <v>87.5</v>
      </c>
      <c r="I103" s="86">
        <f t="shared" si="71"/>
        <v>77.5</v>
      </c>
      <c r="J103" s="86">
        <f t="shared" si="71"/>
        <v>92.5</v>
      </c>
      <c r="K103" s="86">
        <f t="shared" si="71"/>
        <v>100</v>
      </c>
      <c r="L103" s="86">
        <f t="shared" si="71"/>
        <v>75</v>
      </c>
      <c r="M103" s="86">
        <f t="shared" si="71"/>
        <v>88.75</v>
      </c>
      <c r="N103" s="86">
        <f t="shared" si="71"/>
        <v>70</v>
      </c>
      <c r="O103" s="86">
        <f t="shared" si="71"/>
        <v>80</v>
      </c>
      <c r="P103" s="86">
        <f t="shared" si="71"/>
        <v>80</v>
      </c>
      <c r="Q103" s="86">
        <f t="shared" si="71"/>
        <v>75</v>
      </c>
      <c r="R103" s="86">
        <f t="shared" si="71"/>
        <v>82.5</v>
      </c>
      <c r="S103" s="86"/>
      <c r="T103" s="86">
        <f t="shared" si="71"/>
        <v>97.5</v>
      </c>
      <c r="U103" s="86"/>
      <c r="V103" s="86">
        <f t="shared" si="71"/>
        <v>86.25</v>
      </c>
      <c r="W103" s="86">
        <f t="shared" si="71"/>
        <v>96.25</v>
      </c>
      <c r="X103" s="86">
        <f t="shared" si="71"/>
        <v>85</v>
      </c>
      <c r="Y103" s="86"/>
      <c r="Z103" s="86"/>
      <c r="AA103" s="86"/>
      <c r="AB103" s="86"/>
      <c r="AC103" s="86"/>
      <c r="AD103" s="86"/>
      <c r="AE103" s="86"/>
      <c r="AF103" s="86"/>
      <c r="AG103" s="4"/>
      <c r="AH103" s="86">
        <f t="shared" ref="AH103:AJ103" si="72">_xlfn.QUARTILE.INC(AH74:AH96,3)</f>
        <v>56.25</v>
      </c>
      <c r="AI103" s="86">
        <f t="shared" si="72"/>
        <v>78.75</v>
      </c>
      <c r="AJ103" s="86">
        <f t="shared" si="72"/>
        <v>80</v>
      </c>
      <c r="AK103" s="4"/>
      <c r="BP103" s="4"/>
      <c r="BR103" s="61"/>
      <c r="BT103" s="83"/>
      <c r="BU103" s="154"/>
      <c r="BV103" s="4"/>
      <c r="BW103" s="2"/>
      <c r="BZ103" s="4"/>
    </row>
    <row r="104" spans="1:78">
      <c r="B104" s="6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AG104" s="4"/>
      <c r="AH104" s="2"/>
      <c r="AI104" s="2"/>
      <c r="AJ104" s="2"/>
      <c r="AK104" s="4"/>
      <c r="BP104" s="4"/>
      <c r="BQ104" s="3" t="str">
        <f>CONCATENATE(BQ72, " KI")</f>
        <v>16kHz KI</v>
      </c>
      <c r="BR104" s="82">
        <f>COUNTIF(BS74:BS96,"&gt;0")</f>
        <v>5</v>
      </c>
      <c r="BS104" s="82">
        <f>COUNT(BS74:BS96)-BR104</f>
        <v>17</v>
      </c>
      <c r="BT104" s="83" t="str">
        <f>CONCATENATE(BS73," dB Gains")</f>
        <v>&lt;-15 dB Gains</v>
      </c>
      <c r="BU104" s="153"/>
      <c r="BV104" s="4"/>
      <c r="BW104" s="2"/>
      <c r="BZ104" s="4"/>
    </row>
    <row r="105" spans="1:78">
      <c r="AG105" s="4"/>
      <c r="AJ105" s="68"/>
      <c r="AK105" s="4"/>
      <c r="BP105" s="4"/>
      <c r="BV105" s="4"/>
      <c r="BZ105" s="4"/>
    </row>
    <row r="106" spans="1:7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2"/>
      <c r="BZ106" s="4"/>
    </row>
    <row r="107" spans="1:78">
      <c r="A107" s="29" t="s">
        <v>58</v>
      </c>
      <c r="B107" s="97" t="s">
        <v>228</v>
      </c>
      <c r="C107" s="25" t="str">
        <f>CONCATENATE("ABR thresholds for ",A107," sounds ")</f>
        <v xml:space="preserve">ABR thresholds for 32 kHz sounds 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4"/>
      <c r="AH107" s="25"/>
      <c r="AI107" s="25"/>
      <c r="AJ107" s="25"/>
      <c r="AK107" s="4"/>
      <c r="AL107" s="30" t="s">
        <v>58</v>
      </c>
      <c r="AM107" s="50" t="s">
        <v>57</v>
      </c>
      <c r="AO107" s="46" t="s">
        <v>61</v>
      </c>
      <c r="AP107" s="47">
        <f>$AP$2</f>
        <v>25</v>
      </c>
      <c r="AQ107" s="48" t="s">
        <v>62</v>
      </c>
      <c r="AR107" s="49">
        <f>$AR$2</f>
        <v>-25</v>
      </c>
      <c r="BP107" s="4"/>
      <c r="BQ107" s="30" t="s">
        <v>53</v>
      </c>
      <c r="BR107" s="10" t="s">
        <v>49</v>
      </c>
      <c r="BS107" s="13" t="s">
        <v>48</v>
      </c>
      <c r="BT107" s="34" t="s">
        <v>178</v>
      </c>
      <c r="BU107" s="34"/>
      <c r="BV107" s="4"/>
      <c r="BW107" s="2"/>
      <c r="BZ107" s="4"/>
    </row>
    <row r="108" spans="1:78">
      <c r="A108" s="24" t="s">
        <v>56</v>
      </c>
      <c r="B108" s="103" t="s">
        <v>281</v>
      </c>
      <c r="C108" s="9">
        <v>3</v>
      </c>
      <c r="D108" s="9">
        <v>4</v>
      </c>
      <c r="E108" s="9">
        <v>5</v>
      </c>
      <c r="F108" s="9">
        <v>6</v>
      </c>
      <c r="G108" s="9">
        <v>7</v>
      </c>
      <c r="H108" s="9">
        <v>8</v>
      </c>
      <c r="I108" s="9">
        <v>9</v>
      </c>
      <c r="J108" s="9">
        <v>10</v>
      </c>
      <c r="K108" s="77">
        <v>11</v>
      </c>
      <c r="L108" s="9">
        <v>12</v>
      </c>
      <c r="M108" s="9">
        <v>13</v>
      </c>
      <c r="N108" s="9">
        <v>14</v>
      </c>
      <c r="O108" s="9">
        <v>15</v>
      </c>
      <c r="P108" s="9">
        <v>16</v>
      </c>
      <c r="Q108" s="9">
        <v>17</v>
      </c>
      <c r="R108" s="9">
        <v>18</v>
      </c>
      <c r="S108" s="9">
        <v>19</v>
      </c>
      <c r="T108" s="9">
        <v>20</v>
      </c>
      <c r="U108" s="9">
        <v>21</v>
      </c>
      <c r="V108" s="7">
        <v>22</v>
      </c>
      <c r="W108" s="7">
        <v>23</v>
      </c>
      <c r="X108" s="7">
        <v>24</v>
      </c>
      <c r="Y108" s="7">
        <v>25</v>
      </c>
      <c r="Z108" s="7">
        <v>26</v>
      </c>
      <c r="AA108" s="7">
        <v>27</v>
      </c>
      <c r="AB108" s="7">
        <v>28</v>
      </c>
      <c r="AC108" s="7">
        <v>29</v>
      </c>
      <c r="AD108" s="7">
        <v>30</v>
      </c>
      <c r="AE108" s="7">
        <v>31</v>
      </c>
      <c r="AF108" s="7">
        <v>32</v>
      </c>
      <c r="AG108" s="4"/>
      <c r="AH108" s="63" t="s">
        <v>64</v>
      </c>
      <c r="AI108" s="63" t="s">
        <v>65</v>
      </c>
      <c r="AJ108" s="64" t="s">
        <v>63</v>
      </c>
      <c r="AK108" s="4"/>
      <c r="AL108" s="6"/>
      <c r="AM108" s="9">
        <v>4</v>
      </c>
      <c r="AN108" s="9">
        <v>5</v>
      </c>
      <c r="AO108" s="9">
        <v>6</v>
      </c>
      <c r="AP108" s="9">
        <v>7</v>
      </c>
      <c r="AQ108" s="9">
        <v>8</v>
      </c>
      <c r="AR108" s="9">
        <v>9</v>
      </c>
      <c r="AS108" s="9">
        <v>10</v>
      </c>
      <c r="AT108" s="77">
        <v>11</v>
      </c>
      <c r="AU108" s="9">
        <v>12</v>
      </c>
      <c r="AV108" s="9">
        <v>13</v>
      </c>
      <c r="AW108" s="9">
        <v>14</v>
      </c>
      <c r="AX108" s="9">
        <v>15</v>
      </c>
      <c r="AY108" s="9">
        <v>16</v>
      </c>
      <c r="AZ108" s="9">
        <v>17</v>
      </c>
      <c r="BA108" s="9">
        <v>18</v>
      </c>
      <c r="BB108" s="9">
        <v>19</v>
      </c>
      <c r="BC108" s="9">
        <v>20</v>
      </c>
      <c r="BD108" s="7">
        <v>21</v>
      </c>
      <c r="BE108" s="7">
        <v>22</v>
      </c>
      <c r="BF108" s="7">
        <v>23</v>
      </c>
      <c r="BG108" s="7">
        <v>24</v>
      </c>
      <c r="BH108" s="7">
        <v>25</v>
      </c>
      <c r="BI108" s="7">
        <v>26</v>
      </c>
      <c r="BJ108" s="7">
        <v>27</v>
      </c>
      <c r="BK108" s="7">
        <v>28</v>
      </c>
      <c r="BL108" s="7">
        <v>29</v>
      </c>
      <c r="BM108" s="7">
        <v>30</v>
      </c>
      <c r="BN108" s="7">
        <v>31</v>
      </c>
      <c r="BO108" s="7">
        <v>32</v>
      </c>
      <c r="BP108" s="4"/>
      <c r="BQ108" s="6" t="s">
        <v>56</v>
      </c>
      <c r="BR108" s="87" t="str">
        <f>$BR$3</f>
        <v>&gt;15</v>
      </c>
      <c r="BS108" s="87" t="str">
        <f>$BS$3</f>
        <v>&lt;-15</v>
      </c>
      <c r="BT108" s="87"/>
      <c r="BU108" s="22" t="s">
        <v>424</v>
      </c>
      <c r="BV108" s="4"/>
      <c r="BZ108" s="4"/>
    </row>
    <row r="109" spans="1:78">
      <c r="A109" t="s">
        <v>4</v>
      </c>
      <c r="B109" t="s">
        <v>26</v>
      </c>
      <c r="C109">
        <v>65</v>
      </c>
      <c r="D109">
        <v>80</v>
      </c>
      <c r="E109">
        <v>100</v>
      </c>
      <c r="G109">
        <v>100</v>
      </c>
      <c r="H109">
        <v>100</v>
      </c>
      <c r="K109" s="75"/>
      <c r="AG109" s="4"/>
      <c r="AH109" s="2">
        <f t="shared" ref="AH109:AH114" si="73">AVERAGE(C109:E109)</f>
        <v>81.666666666666671</v>
      </c>
      <c r="AI109" s="2"/>
      <c r="AJ109" s="59"/>
      <c r="AK109" s="4"/>
      <c r="AM109" s="44">
        <f>D109-C109</f>
        <v>15</v>
      </c>
      <c r="AN109" s="44">
        <f>E109-D109</f>
        <v>20</v>
      </c>
      <c r="AO109" s="44"/>
      <c r="AP109" s="44">
        <f>G109-E109</f>
        <v>0</v>
      </c>
      <c r="AQ109" s="44">
        <f>H109-G109</f>
        <v>0</v>
      </c>
      <c r="AR109" s="44"/>
      <c r="AS109" s="44"/>
      <c r="AT109" s="78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28"/>
      <c r="BQ109" s="15" t="str">
        <f t="shared" ref="BQ109:BQ130" si="74">A109</f>
        <v>U160115-2#3</v>
      </c>
      <c r="BR109" s="8">
        <f t="shared" ref="BR109:BR130" si="75">COUNTIF(AM109:AT109,$BR$3)</f>
        <v>1</v>
      </c>
      <c r="BS109" s="8">
        <f t="shared" ref="BS109:BS130" si="76">COUNTIF(AM109:AT109,$BS$3)</f>
        <v>0</v>
      </c>
      <c r="BT109">
        <f>BR109+BS109</f>
        <v>1</v>
      </c>
      <c r="BU109">
        <f>COUNT(AM109:AT109)/BT109</f>
        <v>4</v>
      </c>
      <c r="BV109" s="28"/>
      <c r="BZ109" s="28"/>
    </row>
    <row r="110" spans="1:78">
      <c r="A110" t="s">
        <v>5</v>
      </c>
      <c r="B110" t="s">
        <v>26</v>
      </c>
      <c r="C110">
        <v>15</v>
      </c>
      <c r="D110">
        <v>25</v>
      </c>
      <c r="E110">
        <v>40</v>
      </c>
      <c r="G110">
        <v>30</v>
      </c>
      <c r="H110">
        <v>20</v>
      </c>
      <c r="I110">
        <v>25</v>
      </c>
      <c r="J110">
        <v>100</v>
      </c>
      <c r="K110" s="75">
        <v>100</v>
      </c>
      <c r="AG110" s="4"/>
      <c r="AH110" s="2">
        <f t="shared" si="73"/>
        <v>26.666666666666668</v>
      </c>
      <c r="AI110" s="2">
        <f>AVERAGE(I110:K110)</f>
        <v>75</v>
      </c>
      <c r="AJ110" s="59"/>
      <c r="AK110" s="4"/>
      <c r="AM110" s="8">
        <f>D110-C110</f>
        <v>10</v>
      </c>
      <c r="AN110" s="8">
        <f>E110-D110</f>
        <v>15</v>
      </c>
      <c r="AO110" s="8"/>
      <c r="AP110" s="8">
        <f>G110-E110</f>
        <v>-10</v>
      </c>
      <c r="AQ110" s="8">
        <f>H110-G110</f>
        <v>-10</v>
      </c>
      <c r="AR110" s="8">
        <f>I110-H110</f>
        <v>5</v>
      </c>
      <c r="AS110" s="8">
        <f>J110-I110</f>
        <v>75</v>
      </c>
      <c r="AT110" s="75">
        <f>K110-J110</f>
        <v>0</v>
      </c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4"/>
      <c r="BQ110" s="15" t="str">
        <f t="shared" si="74"/>
        <v>U160115-2#4</v>
      </c>
      <c r="BR110" s="8">
        <f t="shared" si="75"/>
        <v>1</v>
      </c>
      <c r="BS110" s="8">
        <f t="shared" si="76"/>
        <v>0</v>
      </c>
      <c r="BT110">
        <f t="shared" ref="BT110:BT130" si="77">BR110+BS110</f>
        <v>1</v>
      </c>
      <c r="BU110">
        <f t="shared" ref="BU110:BU130" si="78">COUNT(AM110:AT110)</f>
        <v>7</v>
      </c>
      <c r="BV110" s="4"/>
      <c r="BZ110" s="4"/>
    </row>
    <row r="111" spans="1:78">
      <c r="A111" t="s">
        <v>6</v>
      </c>
      <c r="B111" t="s">
        <v>26</v>
      </c>
      <c r="D111">
        <v>30</v>
      </c>
      <c r="E111">
        <v>55</v>
      </c>
      <c r="G111">
        <v>70</v>
      </c>
      <c r="H111">
        <v>65</v>
      </c>
      <c r="I111">
        <v>75</v>
      </c>
      <c r="J111">
        <v>80</v>
      </c>
      <c r="K111" s="75"/>
      <c r="AG111" s="4"/>
      <c r="AH111" s="2">
        <f t="shared" si="73"/>
        <v>42.5</v>
      </c>
      <c r="AI111" s="2">
        <f>AVERAGE(I111:K111)</f>
        <v>77.5</v>
      </c>
      <c r="AJ111" s="59"/>
      <c r="AK111" s="4"/>
      <c r="AM111" s="8"/>
      <c r="AN111" s="8">
        <f>E111-D111</f>
        <v>25</v>
      </c>
      <c r="AO111" s="8"/>
      <c r="AP111" s="8">
        <f>G111-E111</f>
        <v>15</v>
      </c>
      <c r="AQ111" s="8">
        <f>H111-G111</f>
        <v>-5</v>
      </c>
      <c r="AR111" s="8">
        <f>I111-H111</f>
        <v>10</v>
      </c>
      <c r="AS111" s="8">
        <f>J111-I111</f>
        <v>5</v>
      </c>
      <c r="AT111" s="75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4"/>
      <c r="BQ111" s="15" t="str">
        <f t="shared" si="74"/>
        <v>U160124-1#3</v>
      </c>
      <c r="BR111" s="8">
        <f t="shared" si="75"/>
        <v>1</v>
      </c>
      <c r="BS111" s="8">
        <f t="shared" si="76"/>
        <v>0</v>
      </c>
      <c r="BT111">
        <f t="shared" si="77"/>
        <v>1</v>
      </c>
      <c r="BU111">
        <f t="shared" si="78"/>
        <v>5</v>
      </c>
      <c r="BV111" s="4"/>
      <c r="BZ111" s="4"/>
    </row>
    <row r="112" spans="1:78">
      <c r="A112" t="s">
        <v>7</v>
      </c>
      <c r="B112" t="s">
        <v>26</v>
      </c>
      <c r="D112">
        <v>70</v>
      </c>
      <c r="E112">
        <v>100</v>
      </c>
      <c r="F112">
        <v>100</v>
      </c>
      <c r="G112">
        <v>100</v>
      </c>
      <c r="H112">
        <v>100</v>
      </c>
      <c r="K112" s="75"/>
      <c r="AG112" s="4"/>
      <c r="AH112" s="2">
        <f t="shared" si="73"/>
        <v>85</v>
      </c>
      <c r="AI112" s="2"/>
      <c r="AJ112" s="59"/>
      <c r="AK112" s="4"/>
      <c r="AM112" s="8"/>
      <c r="AN112" s="8">
        <f>E112-D112</f>
        <v>30</v>
      </c>
      <c r="AO112" s="8">
        <f>F112-E112</f>
        <v>0</v>
      </c>
      <c r="AP112" s="8">
        <f>G112-F112</f>
        <v>0</v>
      </c>
      <c r="AQ112" s="8">
        <f>H112-G112</f>
        <v>0</v>
      </c>
      <c r="AR112" s="8"/>
      <c r="AS112" s="8"/>
      <c r="AT112" s="75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4"/>
      <c r="BQ112" s="15" t="str">
        <f t="shared" si="74"/>
        <v>U160201-4#1</v>
      </c>
      <c r="BR112" s="8">
        <f t="shared" si="75"/>
        <v>1</v>
      </c>
      <c r="BS112" s="8">
        <f t="shared" si="76"/>
        <v>0</v>
      </c>
      <c r="BT112">
        <f t="shared" si="77"/>
        <v>1</v>
      </c>
      <c r="BU112">
        <f t="shared" si="78"/>
        <v>4</v>
      </c>
      <c r="BV112" s="4"/>
      <c r="BZ112" s="4"/>
    </row>
    <row r="113" spans="1:78">
      <c r="A113" t="s">
        <v>8</v>
      </c>
      <c r="B113" t="s">
        <v>26</v>
      </c>
      <c r="D113">
        <v>25</v>
      </c>
      <c r="E113">
        <v>35</v>
      </c>
      <c r="F113">
        <v>40</v>
      </c>
      <c r="G113">
        <v>45</v>
      </c>
      <c r="H113">
        <v>45</v>
      </c>
      <c r="I113">
        <v>50</v>
      </c>
      <c r="J113">
        <v>100</v>
      </c>
      <c r="K113" s="75"/>
      <c r="AG113" s="4"/>
      <c r="AH113" s="2">
        <f t="shared" si="73"/>
        <v>30</v>
      </c>
      <c r="AI113" s="2">
        <f t="shared" ref="AI113:AI130" si="79">AVERAGE(I113:K113)</f>
        <v>75</v>
      </c>
      <c r="AJ113" s="59"/>
      <c r="AK113" s="4"/>
      <c r="AM113" s="8"/>
      <c r="AN113" s="8">
        <f>E113-D113</f>
        <v>10</v>
      </c>
      <c r="AO113" s="8">
        <f>F113-E113</f>
        <v>5</v>
      </c>
      <c r="AP113" s="8">
        <f>G113-F113</f>
        <v>5</v>
      </c>
      <c r="AQ113" s="8">
        <f>H113-G113</f>
        <v>0</v>
      </c>
      <c r="AR113" s="8">
        <f t="shared" ref="AR113:AS116" si="80">I113-H113</f>
        <v>5</v>
      </c>
      <c r="AS113" s="8">
        <f t="shared" si="80"/>
        <v>50</v>
      </c>
      <c r="AT113" s="75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4"/>
      <c r="BQ113" s="15" t="str">
        <f t="shared" si="74"/>
        <v>U160201-4#2</v>
      </c>
      <c r="BR113" s="8">
        <f t="shared" si="75"/>
        <v>1</v>
      </c>
      <c r="BS113" s="8">
        <f t="shared" si="76"/>
        <v>0</v>
      </c>
      <c r="BT113">
        <f t="shared" si="77"/>
        <v>1</v>
      </c>
      <c r="BU113">
        <f t="shared" si="78"/>
        <v>6</v>
      </c>
      <c r="BV113" s="4"/>
      <c r="BZ113" s="4"/>
    </row>
    <row r="114" spans="1:78">
      <c r="A114" t="s">
        <v>9</v>
      </c>
      <c r="B114" t="s">
        <v>26</v>
      </c>
      <c r="D114">
        <v>25</v>
      </c>
      <c r="E114">
        <v>25</v>
      </c>
      <c r="H114">
        <v>30</v>
      </c>
      <c r="I114">
        <v>25</v>
      </c>
      <c r="J114">
        <v>25</v>
      </c>
      <c r="K114" s="75">
        <v>65</v>
      </c>
      <c r="L114">
        <v>40</v>
      </c>
      <c r="M114">
        <v>70</v>
      </c>
      <c r="N114">
        <v>55</v>
      </c>
      <c r="O114">
        <v>50</v>
      </c>
      <c r="P114">
        <v>65</v>
      </c>
      <c r="Q114">
        <v>65</v>
      </c>
      <c r="R114">
        <v>60</v>
      </c>
      <c r="AG114" s="4"/>
      <c r="AH114" s="2">
        <f t="shared" si="73"/>
        <v>25</v>
      </c>
      <c r="AI114" s="2">
        <f t="shared" si="79"/>
        <v>38.333333333333336</v>
      </c>
      <c r="AJ114" s="2">
        <f>AVERAGE(P114:U114)</f>
        <v>63.333333333333336</v>
      </c>
      <c r="AK114" s="4"/>
      <c r="AM114" s="8"/>
      <c r="AN114" s="8">
        <f>E114-D114</f>
        <v>0</v>
      </c>
      <c r="AO114" s="8"/>
      <c r="AP114" s="8"/>
      <c r="AQ114" s="8">
        <f>H114-E114</f>
        <v>5</v>
      </c>
      <c r="AR114" s="8">
        <f t="shared" si="80"/>
        <v>-5</v>
      </c>
      <c r="AS114" s="8">
        <f t="shared" si="80"/>
        <v>0</v>
      </c>
      <c r="AT114" s="75">
        <f t="shared" ref="AT114:BA114" si="81">K114-J114</f>
        <v>40</v>
      </c>
      <c r="AU114" s="8">
        <f t="shared" si="81"/>
        <v>-25</v>
      </c>
      <c r="AV114" s="8">
        <f t="shared" si="81"/>
        <v>30</v>
      </c>
      <c r="AW114" s="8">
        <f t="shared" si="81"/>
        <v>-15</v>
      </c>
      <c r="AX114" s="8">
        <f t="shared" si="81"/>
        <v>-5</v>
      </c>
      <c r="AY114" s="8">
        <f t="shared" si="81"/>
        <v>15</v>
      </c>
      <c r="AZ114" s="8">
        <f t="shared" si="81"/>
        <v>0</v>
      </c>
      <c r="BA114" s="8">
        <f t="shared" si="81"/>
        <v>-5</v>
      </c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4"/>
      <c r="BQ114" s="15" t="str">
        <f t="shared" si="74"/>
        <v>U160530-2#1</v>
      </c>
      <c r="BR114" s="8">
        <f t="shared" si="75"/>
        <v>1</v>
      </c>
      <c r="BS114" s="8">
        <f t="shared" si="76"/>
        <v>0</v>
      </c>
      <c r="BT114">
        <f t="shared" si="77"/>
        <v>1</v>
      </c>
      <c r="BU114">
        <f t="shared" si="78"/>
        <v>5</v>
      </c>
      <c r="BV114" s="4"/>
      <c r="BZ114" s="4"/>
    </row>
    <row r="115" spans="1:78">
      <c r="A115" t="s">
        <v>10</v>
      </c>
      <c r="B115" t="s">
        <v>26</v>
      </c>
      <c r="F115">
        <v>15</v>
      </c>
      <c r="H115">
        <v>50</v>
      </c>
      <c r="I115">
        <v>85</v>
      </c>
      <c r="J115">
        <v>75</v>
      </c>
      <c r="K115" s="75">
        <v>85</v>
      </c>
      <c r="L115">
        <v>80</v>
      </c>
      <c r="M115">
        <v>80</v>
      </c>
      <c r="N115">
        <v>80</v>
      </c>
      <c r="O115">
        <v>85</v>
      </c>
      <c r="P115">
        <v>75</v>
      </c>
      <c r="Q115">
        <v>80</v>
      </c>
      <c r="V115">
        <v>85</v>
      </c>
      <c r="W115">
        <v>100</v>
      </c>
      <c r="X115">
        <v>90</v>
      </c>
      <c r="AG115" s="4"/>
      <c r="AH115" s="2"/>
      <c r="AI115" s="2">
        <f t="shared" si="79"/>
        <v>81.666666666666671</v>
      </c>
      <c r="AJ115" s="2">
        <f>AVERAGE(P115:U115)</f>
        <v>77.5</v>
      </c>
      <c r="AK115" s="4"/>
      <c r="AM115" s="8"/>
      <c r="AN115" s="8"/>
      <c r="AO115" s="8"/>
      <c r="AP115" s="8"/>
      <c r="AQ115" s="8">
        <f>H115-F115</f>
        <v>35</v>
      </c>
      <c r="AR115" s="8">
        <f t="shared" si="80"/>
        <v>35</v>
      </c>
      <c r="AS115" s="8">
        <f t="shared" si="80"/>
        <v>-10</v>
      </c>
      <c r="AT115" s="75">
        <f t="shared" ref="AT115:AZ116" si="82">K115-J115</f>
        <v>10</v>
      </c>
      <c r="AU115" s="8">
        <f t="shared" si="82"/>
        <v>-5</v>
      </c>
      <c r="AV115" s="8">
        <f t="shared" si="82"/>
        <v>0</v>
      </c>
      <c r="AW115" s="8">
        <f t="shared" si="82"/>
        <v>0</v>
      </c>
      <c r="AX115" s="8">
        <f t="shared" si="82"/>
        <v>5</v>
      </c>
      <c r="AY115" s="8">
        <f t="shared" si="82"/>
        <v>-10</v>
      </c>
      <c r="AZ115" s="8">
        <f t="shared" si="82"/>
        <v>5</v>
      </c>
      <c r="BA115" s="8"/>
      <c r="BB115" s="8"/>
      <c r="BC115" s="8"/>
      <c r="BD115" s="8"/>
      <c r="BE115" s="8">
        <f>V115-Q115</f>
        <v>5</v>
      </c>
      <c r="BF115" s="8">
        <f>W115-V115</f>
        <v>15</v>
      </c>
      <c r="BG115" s="8">
        <f>X115-W115</f>
        <v>-10</v>
      </c>
      <c r="BH115" s="8"/>
      <c r="BI115" s="8"/>
      <c r="BJ115" s="8"/>
      <c r="BK115" s="8"/>
      <c r="BL115" s="8"/>
      <c r="BM115" s="8"/>
      <c r="BN115" s="8"/>
      <c r="BO115" s="8"/>
      <c r="BP115" s="4"/>
      <c r="BQ115" s="15" t="str">
        <f t="shared" si="74"/>
        <v>U160606#1</v>
      </c>
      <c r="BR115" s="8">
        <f t="shared" si="75"/>
        <v>2</v>
      </c>
      <c r="BS115">
        <f t="shared" si="76"/>
        <v>0</v>
      </c>
      <c r="BT115">
        <f t="shared" si="77"/>
        <v>2</v>
      </c>
      <c r="BU115">
        <f t="shared" si="78"/>
        <v>4</v>
      </c>
      <c r="BV115" s="4"/>
      <c r="BZ115" s="4"/>
    </row>
    <row r="116" spans="1:78">
      <c r="A116" t="s">
        <v>11</v>
      </c>
      <c r="B116" t="s">
        <v>26</v>
      </c>
      <c r="F116">
        <v>20</v>
      </c>
      <c r="H116">
        <v>20</v>
      </c>
      <c r="I116">
        <v>30</v>
      </c>
      <c r="J116">
        <v>35</v>
      </c>
      <c r="K116" s="75">
        <v>25</v>
      </c>
      <c r="L116">
        <v>25</v>
      </c>
      <c r="M116">
        <v>30</v>
      </c>
      <c r="N116">
        <v>45</v>
      </c>
      <c r="O116">
        <v>50</v>
      </c>
      <c r="P116">
        <v>50</v>
      </c>
      <c r="Q116">
        <v>65</v>
      </c>
      <c r="V116">
        <v>80</v>
      </c>
      <c r="W116">
        <v>100</v>
      </c>
      <c r="X116">
        <v>85</v>
      </c>
      <c r="AG116" s="4"/>
      <c r="AH116" s="2"/>
      <c r="AI116" s="2">
        <f t="shared" si="79"/>
        <v>30</v>
      </c>
      <c r="AJ116" s="2">
        <f>AVERAGE(P116:U116)</f>
        <v>57.5</v>
      </c>
      <c r="AK116" s="4"/>
      <c r="AM116" s="8"/>
      <c r="AN116" s="8"/>
      <c r="AO116" s="8"/>
      <c r="AP116" s="8"/>
      <c r="AQ116" s="8">
        <f>H116-F116</f>
        <v>0</v>
      </c>
      <c r="AR116" s="8">
        <f t="shared" si="80"/>
        <v>10</v>
      </c>
      <c r="AS116" s="8">
        <f t="shared" si="80"/>
        <v>5</v>
      </c>
      <c r="AT116" s="75">
        <f t="shared" si="82"/>
        <v>-10</v>
      </c>
      <c r="AU116" s="8">
        <f t="shared" si="82"/>
        <v>0</v>
      </c>
      <c r="AV116" s="8">
        <f t="shared" si="82"/>
        <v>5</v>
      </c>
      <c r="AW116" s="8">
        <f t="shared" si="82"/>
        <v>15</v>
      </c>
      <c r="AX116" s="8">
        <f t="shared" si="82"/>
        <v>5</v>
      </c>
      <c r="AY116" s="8">
        <f t="shared" si="82"/>
        <v>0</v>
      </c>
      <c r="AZ116" s="8">
        <f t="shared" si="82"/>
        <v>15</v>
      </c>
      <c r="BA116" s="8"/>
      <c r="BB116" s="8"/>
      <c r="BC116" s="8"/>
      <c r="BD116" s="8"/>
      <c r="BE116" s="8">
        <f>V116-Q116</f>
        <v>15</v>
      </c>
      <c r="BF116" s="8">
        <f>W116-V116</f>
        <v>20</v>
      </c>
      <c r="BG116" s="8">
        <f>X116-W116</f>
        <v>-15</v>
      </c>
      <c r="BH116" s="8"/>
      <c r="BI116" s="8"/>
      <c r="BJ116" s="8"/>
      <c r="BK116" s="8"/>
      <c r="BL116" s="8"/>
      <c r="BM116" s="8"/>
      <c r="BN116" s="8"/>
      <c r="BO116" s="8"/>
      <c r="BP116" s="4"/>
      <c r="BQ116" s="15" t="str">
        <f t="shared" si="74"/>
        <v>U160606#3</v>
      </c>
      <c r="BR116" s="8">
        <f t="shared" si="75"/>
        <v>0</v>
      </c>
      <c r="BS116" s="8">
        <f t="shared" si="76"/>
        <v>0</v>
      </c>
      <c r="BT116">
        <f t="shared" si="77"/>
        <v>0</v>
      </c>
      <c r="BU116">
        <f t="shared" si="78"/>
        <v>4</v>
      </c>
      <c r="BV116" s="4"/>
      <c r="BZ116" s="4"/>
    </row>
    <row r="117" spans="1:78">
      <c r="A117" t="s">
        <v>12</v>
      </c>
      <c r="B117" t="s">
        <v>26</v>
      </c>
      <c r="D117">
        <v>15</v>
      </c>
      <c r="H117">
        <v>25</v>
      </c>
      <c r="J117">
        <v>35</v>
      </c>
      <c r="K117" s="75">
        <v>30</v>
      </c>
      <c r="L117">
        <v>40</v>
      </c>
      <c r="M117">
        <v>100</v>
      </c>
      <c r="N117">
        <v>100</v>
      </c>
      <c r="O117">
        <v>85</v>
      </c>
      <c r="AG117" s="4"/>
      <c r="AH117" s="2">
        <f t="shared" ref="AH117:AH130" si="83">AVERAGE(C117:E117)</f>
        <v>15</v>
      </c>
      <c r="AI117" s="2">
        <f t="shared" si="79"/>
        <v>32.5</v>
      </c>
      <c r="AJ117" s="59"/>
      <c r="AK117" s="4"/>
      <c r="AM117" s="8"/>
      <c r="AN117" s="8"/>
      <c r="AO117" s="8"/>
      <c r="AP117" s="8"/>
      <c r="AQ117" s="8">
        <f>H117-D117</f>
        <v>10</v>
      </c>
      <c r="AR117" s="8"/>
      <c r="AS117" s="8">
        <f>J117-H117</f>
        <v>10</v>
      </c>
      <c r="AT117" s="75">
        <f>K117-J117</f>
        <v>-5</v>
      </c>
      <c r="AU117" s="8">
        <f>L117-K117</f>
        <v>10</v>
      </c>
      <c r="AV117" s="8">
        <f>M117-L117</f>
        <v>60</v>
      </c>
      <c r="AW117" s="8">
        <f>N117-M117</f>
        <v>0</v>
      </c>
      <c r="AX117" s="8">
        <f>O117-N117</f>
        <v>-15</v>
      </c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4"/>
      <c r="BQ117" s="15" t="str">
        <f t="shared" si="74"/>
        <v>U160619-1#1</v>
      </c>
      <c r="BR117" s="8">
        <f t="shared" si="75"/>
        <v>0</v>
      </c>
      <c r="BS117" s="8">
        <f t="shared" si="76"/>
        <v>0</v>
      </c>
      <c r="BT117">
        <f t="shared" si="77"/>
        <v>0</v>
      </c>
      <c r="BU117">
        <f t="shared" si="78"/>
        <v>3</v>
      </c>
      <c r="BV117" s="4"/>
      <c r="BZ117" s="4"/>
    </row>
    <row r="118" spans="1:78">
      <c r="A118" t="s">
        <v>13</v>
      </c>
      <c r="B118" t="s">
        <v>26</v>
      </c>
      <c r="E118">
        <v>35</v>
      </c>
      <c r="F118">
        <v>45</v>
      </c>
      <c r="G118">
        <v>40</v>
      </c>
      <c r="H118">
        <v>100</v>
      </c>
      <c r="I118">
        <v>100</v>
      </c>
      <c r="K118" s="75">
        <v>100</v>
      </c>
      <c r="AG118" s="4"/>
      <c r="AH118" s="2">
        <f t="shared" si="83"/>
        <v>35</v>
      </c>
      <c r="AI118" s="2">
        <f t="shared" si="79"/>
        <v>100</v>
      </c>
      <c r="AJ118" s="59"/>
      <c r="AK118" s="4"/>
      <c r="AM118" s="8"/>
      <c r="AN118" s="8"/>
      <c r="AO118" s="8">
        <f t="shared" ref="AO118:AR122" si="84">F118-E118</f>
        <v>10</v>
      </c>
      <c r="AP118" s="8">
        <f t="shared" si="84"/>
        <v>-5</v>
      </c>
      <c r="AQ118" s="8">
        <f t="shared" si="84"/>
        <v>60</v>
      </c>
      <c r="AR118" s="8">
        <f t="shared" si="84"/>
        <v>0</v>
      </c>
      <c r="AS118" s="8"/>
      <c r="AT118" s="75">
        <f>K118-I118</f>
        <v>0</v>
      </c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28"/>
      <c r="BQ118" s="15" t="str">
        <f t="shared" si="74"/>
        <v>U160713#3</v>
      </c>
      <c r="BR118" s="8">
        <f t="shared" si="75"/>
        <v>1</v>
      </c>
      <c r="BS118" s="8">
        <f t="shared" si="76"/>
        <v>0</v>
      </c>
      <c r="BT118">
        <f t="shared" si="77"/>
        <v>1</v>
      </c>
      <c r="BU118">
        <f t="shared" si="78"/>
        <v>5</v>
      </c>
      <c r="BV118" s="28"/>
      <c r="BZ118" s="28"/>
    </row>
    <row r="119" spans="1:78">
      <c r="A119" t="s">
        <v>14</v>
      </c>
      <c r="B119" t="s">
        <v>26</v>
      </c>
      <c r="E119">
        <v>45</v>
      </c>
      <c r="F119">
        <v>50</v>
      </c>
      <c r="G119">
        <v>60</v>
      </c>
      <c r="H119">
        <v>60</v>
      </c>
      <c r="I119">
        <v>60</v>
      </c>
      <c r="J119">
        <v>55</v>
      </c>
      <c r="K119" s="75">
        <v>50</v>
      </c>
      <c r="L119">
        <v>65</v>
      </c>
      <c r="P119">
        <v>65</v>
      </c>
      <c r="Q119">
        <v>65</v>
      </c>
      <c r="R119">
        <v>90</v>
      </c>
      <c r="T119">
        <v>100</v>
      </c>
      <c r="AG119" s="4"/>
      <c r="AH119" s="2">
        <f t="shared" si="83"/>
        <v>45</v>
      </c>
      <c r="AI119" s="2">
        <f t="shared" si="79"/>
        <v>55</v>
      </c>
      <c r="AJ119" s="2">
        <f>AVERAGE(P119:U119)</f>
        <v>80</v>
      </c>
      <c r="AK119" s="4"/>
      <c r="AM119" s="8"/>
      <c r="AN119" s="8"/>
      <c r="AO119" s="8">
        <f t="shared" si="84"/>
        <v>5</v>
      </c>
      <c r="AP119" s="8">
        <f t="shared" si="84"/>
        <v>10</v>
      </c>
      <c r="AQ119" s="8">
        <f t="shared" si="84"/>
        <v>0</v>
      </c>
      <c r="AR119" s="8">
        <f t="shared" si="84"/>
        <v>0</v>
      </c>
      <c r="AS119" s="8">
        <f>J119-I119</f>
        <v>-5</v>
      </c>
      <c r="AT119" s="75">
        <f>K119-J119</f>
        <v>-5</v>
      </c>
      <c r="AU119" s="8">
        <f>L119-K119</f>
        <v>15</v>
      </c>
      <c r="AV119" s="8"/>
      <c r="AW119" s="8"/>
      <c r="AX119" s="8"/>
      <c r="AY119" s="8">
        <f>P119-L119</f>
        <v>0</v>
      </c>
      <c r="AZ119" s="8">
        <f>Q119-P119</f>
        <v>0</v>
      </c>
      <c r="BA119" s="8">
        <f>R119-Q119</f>
        <v>25</v>
      </c>
      <c r="BB119" s="8"/>
      <c r="BC119" s="8">
        <f>T119-R119</f>
        <v>10</v>
      </c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4"/>
      <c r="BQ119" s="15" t="str">
        <f t="shared" si="74"/>
        <v>U160713#4</v>
      </c>
      <c r="BR119" s="8">
        <f t="shared" si="75"/>
        <v>0</v>
      </c>
      <c r="BS119" s="8">
        <f t="shared" si="76"/>
        <v>0</v>
      </c>
      <c r="BT119">
        <f t="shared" si="77"/>
        <v>0</v>
      </c>
      <c r="BU119">
        <f t="shared" si="78"/>
        <v>6</v>
      </c>
      <c r="BV119" s="4"/>
      <c r="BZ119" s="4"/>
    </row>
    <row r="120" spans="1:78">
      <c r="A120" t="s">
        <v>15</v>
      </c>
      <c r="B120" t="s">
        <v>26</v>
      </c>
      <c r="D120">
        <v>45</v>
      </c>
      <c r="E120">
        <v>55</v>
      </c>
      <c r="F120">
        <v>60</v>
      </c>
      <c r="G120">
        <v>55</v>
      </c>
      <c r="H120">
        <v>100</v>
      </c>
      <c r="I120">
        <v>100</v>
      </c>
      <c r="K120" s="75">
        <v>100</v>
      </c>
      <c r="AG120" s="4"/>
      <c r="AH120" s="2">
        <f t="shared" si="83"/>
        <v>50</v>
      </c>
      <c r="AI120" s="2">
        <f t="shared" si="79"/>
        <v>100</v>
      </c>
      <c r="AJ120" s="59"/>
      <c r="AK120" s="4"/>
      <c r="AM120" s="8"/>
      <c r="AN120" s="8">
        <f>E120-D120</f>
        <v>10</v>
      </c>
      <c r="AO120" s="8">
        <f t="shared" si="84"/>
        <v>5</v>
      </c>
      <c r="AP120" s="8">
        <f t="shared" si="84"/>
        <v>-5</v>
      </c>
      <c r="AQ120" s="8">
        <f t="shared" si="84"/>
        <v>45</v>
      </c>
      <c r="AR120" s="8">
        <f t="shared" si="84"/>
        <v>0</v>
      </c>
      <c r="AS120" s="8"/>
      <c r="AT120" s="75">
        <f>K120-I120</f>
        <v>0</v>
      </c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4"/>
      <c r="BQ120" s="15" t="str">
        <f t="shared" si="74"/>
        <v>U160719#1</v>
      </c>
      <c r="BR120" s="8">
        <f t="shared" si="75"/>
        <v>1</v>
      </c>
      <c r="BS120" s="8">
        <f t="shared" si="76"/>
        <v>0</v>
      </c>
      <c r="BT120">
        <f t="shared" si="77"/>
        <v>1</v>
      </c>
      <c r="BU120">
        <f t="shared" si="78"/>
        <v>6</v>
      </c>
      <c r="BV120" s="4"/>
      <c r="BZ120" s="4"/>
    </row>
    <row r="121" spans="1:78">
      <c r="A121" t="s">
        <v>16</v>
      </c>
      <c r="B121" t="s">
        <v>26</v>
      </c>
      <c r="D121">
        <v>65</v>
      </c>
      <c r="E121">
        <v>90</v>
      </c>
      <c r="F121">
        <v>85</v>
      </c>
      <c r="G121">
        <v>70</v>
      </c>
      <c r="H121">
        <v>100</v>
      </c>
      <c r="I121">
        <v>100</v>
      </c>
      <c r="J121">
        <v>100</v>
      </c>
      <c r="K121" s="75">
        <v>100</v>
      </c>
      <c r="AG121" s="4"/>
      <c r="AH121" s="2">
        <f t="shared" si="83"/>
        <v>77.5</v>
      </c>
      <c r="AI121" s="2">
        <f t="shared" si="79"/>
        <v>100</v>
      </c>
      <c r="AJ121" s="59"/>
      <c r="AK121" s="4"/>
      <c r="AM121" s="8"/>
      <c r="AN121" s="8">
        <f>E121-D121</f>
        <v>25</v>
      </c>
      <c r="AO121" s="8">
        <f t="shared" si="84"/>
        <v>-5</v>
      </c>
      <c r="AP121" s="8">
        <f t="shared" si="84"/>
        <v>-15</v>
      </c>
      <c r="AQ121" s="8">
        <f t="shared" si="84"/>
        <v>30</v>
      </c>
      <c r="AR121" s="8">
        <f t="shared" si="84"/>
        <v>0</v>
      </c>
      <c r="AS121" s="8">
        <f>J121-I121</f>
        <v>0</v>
      </c>
      <c r="AT121" s="75">
        <f>K121-J121</f>
        <v>0</v>
      </c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4"/>
      <c r="BQ121" s="15" t="str">
        <f t="shared" si="74"/>
        <v>U160719#2</v>
      </c>
      <c r="BR121" s="8">
        <f t="shared" si="75"/>
        <v>2</v>
      </c>
      <c r="BS121" s="8">
        <f t="shared" si="76"/>
        <v>0</v>
      </c>
      <c r="BT121">
        <f t="shared" si="77"/>
        <v>2</v>
      </c>
      <c r="BU121">
        <f t="shared" si="78"/>
        <v>7</v>
      </c>
      <c r="BV121" s="4"/>
      <c r="BZ121" s="4"/>
    </row>
    <row r="122" spans="1:78">
      <c r="A122" t="s">
        <v>17</v>
      </c>
      <c r="B122" t="s">
        <v>26</v>
      </c>
      <c r="D122">
        <v>70</v>
      </c>
      <c r="E122">
        <v>65</v>
      </c>
      <c r="F122">
        <v>80</v>
      </c>
      <c r="G122">
        <v>65</v>
      </c>
      <c r="H122">
        <v>90</v>
      </c>
      <c r="I122">
        <v>100</v>
      </c>
      <c r="J122">
        <v>90</v>
      </c>
      <c r="K122" s="75">
        <v>85</v>
      </c>
      <c r="L122">
        <v>85</v>
      </c>
      <c r="AG122" s="4"/>
      <c r="AH122" s="2">
        <f t="shared" si="83"/>
        <v>67.5</v>
      </c>
      <c r="AI122" s="2">
        <f t="shared" si="79"/>
        <v>91.666666666666671</v>
      </c>
      <c r="AJ122" s="59"/>
      <c r="AK122" s="4"/>
      <c r="AM122" s="8"/>
      <c r="AN122" s="8">
        <f>E122-D122</f>
        <v>-5</v>
      </c>
      <c r="AO122" s="8">
        <f t="shared" si="84"/>
        <v>15</v>
      </c>
      <c r="AP122" s="8">
        <f t="shared" si="84"/>
        <v>-15</v>
      </c>
      <c r="AQ122" s="8">
        <f t="shared" si="84"/>
        <v>25</v>
      </c>
      <c r="AR122" s="8">
        <f t="shared" si="84"/>
        <v>10</v>
      </c>
      <c r="AS122" s="8">
        <f>J122-I122</f>
        <v>-10</v>
      </c>
      <c r="AT122" s="75">
        <f>K122-J122</f>
        <v>-5</v>
      </c>
      <c r="AU122" s="8">
        <f>L122-K122</f>
        <v>0</v>
      </c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4"/>
      <c r="BQ122" s="15" t="str">
        <f t="shared" si="74"/>
        <v>U160719#3</v>
      </c>
      <c r="BR122" s="8">
        <f t="shared" si="75"/>
        <v>1</v>
      </c>
      <c r="BS122" s="8">
        <f t="shared" si="76"/>
        <v>0</v>
      </c>
      <c r="BT122">
        <f t="shared" si="77"/>
        <v>1</v>
      </c>
      <c r="BU122">
        <f t="shared" si="78"/>
        <v>7</v>
      </c>
      <c r="BV122" s="4"/>
      <c r="BZ122" s="4"/>
    </row>
    <row r="123" spans="1:78">
      <c r="A123" s="8" t="s">
        <v>18</v>
      </c>
      <c r="B123" s="8" t="s">
        <v>26</v>
      </c>
      <c r="C123" s="8"/>
      <c r="D123" s="8">
        <v>55</v>
      </c>
      <c r="E123" s="8"/>
      <c r="F123" s="8">
        <v>55</v>
      </c>
      <c r="G123" s="8">
        <v>60</v>
      </c>
      <c r="H123" s="8">
        <v>60</v>
      </c>
      <c r="I123" s="8">
        <v>60</v>
      </c>
      <c r="J123" s="8"/>
      <c r="K123" s="75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28"/>
      <c r="AH123" s="59">
        <f t="shared" si="83"/>
        <v>55</v>
      </c>
      <c r="AI123" s="59">
        <f t="shared" si="79"/>
        <v>60</v>
      </c>
      <c r="AJ123" s="59"/>
      <c r="AK123" s="28"/>
      <c r="AL123" s="15"/>
      <c r="AM123" s="8"/>
      <c r="AN123" s="8"/>
      <c r="AO123" s="8">
        <f>F123-D123</f>
        <v>0</v>
      </c>
      <c r="AP123" s="8">
        <f t="shared" ref="AP123:AR130" si="85">G123-F123</f>
        <v>5</v>
      </c>
      <c r="AQ123" s="8">
        <f t="shared" si="85"/>
        <v>0</v>
      </c>
      <c r="AR123" s="8">
        <f t="shared" si="85"/>
        <v>0</v>
      </c>
      <c r="AS123" s="8"/>
      <c r="AT123" s="75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28"/>
      <c r="BQ123" s="15" t="str">
        <f t="shared" si="74"/>
        <v>U160720#1</v>
      </c>
      <c r="BR123" s="8">
        <f t="shared" si="75"/>
        <v>0</v>
      </c>
      <c r="BS123" s="8">
        <f t="shared" si="76"/>
        <v>0</v>
      </c>
      <c r="BT123">
        <f t="shared" si="77"/>
        <v>0</v>
      </c>
      <c r="BU123">
        <f t="shared" si="78"/>
        <v>4</v>
      </c>
      <c r="BV123" s="28"/>
      <c r="BZ123" s="28"/>
    </row>
    <row r="124" spans="1:78">
      <c r="A124" t="s">
        <v>19</v>
      </c>
      <c r="B124" t="s">
        <v>26</v>
      </c>
      <c r="D124">
        <v>40</v>
      </c>
      <c r="F124">
        <v>60</v>
      </c>
      <c r="G124">
        <v>60</v>
      </c>
      <c r="H124">
        <v>70</v>
      </c>
      <c r="I124">
        <v>70</v>
      </c>
      <c r="J124">
        <v>60</v>
      </c>
      <c r="K124" s="75"/>
      <c r="L124">
        <v>80</v>
      </c>
      <c r="P124">
        <v>100</v>
      </c>
      <c r="AG124" s="4"/>
      <c r="AH124" s="2">
        <f t="shared" si="83"/>
        <v>40</v>
      </c>
      <c r="AI124" s="2">
        <f t="shared" si="79"/>
        <v>65</v>
      </c>
      <c r="AJ124" s="2">
        <f>AVERAGE(P124:U124)</f>
        <v>100</v>
      </c>
      <c r="AK124" s="4"/>
      <c r="AM124" s="8"/>
      <c r="AN124" s="8"/>
      <c r="AO124" s="8">
        <f>F124-D124</f>
        <v>20</v>
      </c>
      <c r="AP124" s="8">
        <f t="shared" si="85"/>
        <v>0</v>
      </c>
      <c r="AQ124" s="8">
        <f t="shared" si="85"/>
        <v>10</v>
      </c>
      <c r="AR124" s="8">
        <f t="shared" si="85"/>
        <v>0</v>
      </c>
      <c r="AS124" s="8">
        <f>J124-I124</f>
        <v>-10</v>
      </c>
      <c r="AT124" s="75"/>
      <c r="AU124" s="8">
        <f>L124-J124</f>
        <v>20</v>
      </c>
      <c r="AV124" s="8"/>
      <c r="AW124" s="8"/>
      <c r="AX124" s="8"/>
      <c r="AY124" s="8">
        <f>P124-L124</f>
        <v>20</v>
      </c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4"/>
      <c r="BQ124" s="15" t="str">
        <f t="shared" si="74"/>
        <v>U160720#3</v>
      </c>
      <c r="BR124" s="8">
        <f t="shared" si="75"/>
        <v>1</v>
      </c>
      <c r="BS124" s="8">
        <f t="shared" si="76"/>
        <v>0</v>
      </c>
      <c r="BT124">
        <f t="shared" si="77"/>
        <v>1</v>
      </c>
      <c r="BU124">
        <f t="shared" si="78"/>
        <v>5</v>
      </c>
      <c r="BV124" s="4"/>
      <c r="BZ124" s="4"/>
    </row>
    <row r="125" spans="1:78">
      <c r="A125" t="s">
        <v>20</v>
      </c>
      <c r="B125" t="s">
        <v>26</v>
      </c>
      <c r="D125">
        <v>50</v>
      </c>
      <c r="F125">
        <v>50</v>
      </c>
      <c r="G125">
        <v>75</v>
      </c>
      <c r="H125">
        <v>65</v>
      </c>
      <c r="I125">
        <v>70</v>
      </c>
      <c r="J125">
        <v>65</v>
      </c>
      <c r="K125" s="75"/>
      <c r="L125">
        <v>65</v>
      </c>
      <c r="P125">
        <v>75</v>
      </c>
      <c r="Q125">
        <v>75</v>
      </c>
      <c r="T125">
        <v>100</v>
      </c>
      <c r="AG125" s="4"/>
      <c r="AH125" s="2">
        <f t="shared" si="83"/>
        <v>50</v>
      </c>
      <c r="AI125" s="2">
        <f t="shared" si="79"/>
        <v>67.5</v>
      </c>
      <c r="AJ125" s="2">
        <f>AVERAGE(P125:U125)</f>
        <v>83.333333333333329</v>
      </c>
      <c r="AK125" s="4"/>
      <c r="AM125" s="8"/>
      <c r="AN125" s="8"/>
      <c r="AO125" s="8">
        <f>F125-D125</f>
        <v>0</v>
      </c>
      <c r="AP125" s="8">
        <f t="shared" si="85"/>
        <v>25</v>
      </c>
      <c r="AQ125" s="8">
        <f t="shared" si="85"/>
        <v>-10</v>
      </c>
      <c r="AR125" s="8">
        <f t="shared" si="85"/>
        <v>5</v>
      </c>
      <c r="AS125" s="8">
        <f>J125-I125</f>
        <v>-5</v>
      </c>
      <c r="AT125" s="75"/>
      <c r="AU125" s="8">
        <f>L125-J125</f>
        <v>0</v>
      </c>
      <c r="AV125" s="8"/>
      <c r="AW125" s="8"/>
      <c r="AX125" s="8"/>
      <c r="AY125" s="8">
        <f>P125-L125</f>
        <v>10</v>
      </c>
      <c r="AZ125" s="8">
        <f>Q125-P125</f>
        <v>0</v>
      </c>
      <c r="BA125" s="8"/>
      <c r="BB125" s="8"/>
      <c r="BC125" s="8">
        <f>T125-Q125</f>
        <v>25</v>
      </c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4"/>
      <c r="BQ125" s="15" t="str">
        <f t="shared" si="74"/>
        <v>U160720#4</v>
      </c>
      <c r="BR125" s="8">
        <f t="shared" si="75"/>
        <v>1</v>
      </c>
      <c r="BS125" s="8">
        <f t="shared" si="76"/>
        <v>0</v>
      </c>
      <c r="BT125">
        <f t="shared" si="77"/>
        <v>1</v>
      </c>
      <c r="BU125">
        <f t="shared" si="78"/>
        <v>5</v>
      </c>
      <c r="BV125" s="4"/>
      <c r="BZ125" s="4"/>
    </row>
    <row r="126" spans="1:78">
      <c r="A126" t="s">
        <v>21</v>
      </c>
      <c r="B126" t="s">
        <v>26</v>
      </c>
      <c r="D126">
        <v>55</v>
      </c>
      <c r="E126">
        <v>45</v>
      </c>
      <c r="F126">
        <v>40</v>
      </c>
      <c r="G126">
        <v>50</v>
      </c>
      <c r="H126">
        <v>65</v>
      </c>
      <c r="I126">
        <v>50</v>
      </c>
      <c r="K126" s="75"/>
      <c r="L126">
        <v>65</v>
      </c>
      <c r="N126">
        <v>60</v>
      </c>
      <c r="O126">
        <v>45</v>
      </c>
      <c r="P126">
        <v>80</v>
      </c>
      <c r="AG126" s="4"/>
      <c r="AH126" s="2">
        <f t="shared" si="83"/>
        <v>50</v>
      </c>
      <c r="AI126" s="2">
        <f t="shared" si="79"/>
        <v>50</v>
      </c>
      <c r="AJ126" s="2">
        <f>AVERAGE(P126:U126)</f>
        <v>80</v>
      </c>
      <c r="AK126" s="4"/>
      <c r="AM126" s="8"/>
      <c r="AN126" s="8">
        <f t="shared" ref="AN126:AO130" si="86">E126-D126</f>
        <v>-10</v>
      </c>
      <c r="AO126" s="8">
        <f t="shared" si="86"/>
        <v>-5</v>
      </c>
      <c r="AP126" s="8">
        <f t="shared" si="85"/>
        <v>10</v>
      </c>
      <c r="AQ126" s="8">
        <f t="shared" si="85"/>
        <v>15</v>
      </c>
      <c r="AR126" s="8">
        <f t="shared" si="85"/>
        <v>-15</v>
      </c>
      <c r="AS126" s="8"/>
      <c r="AT126" s="75"/>
      <c r="AU126" s="8">
        <f>L126-I126</f>
        <v>15</v>
      </c>
      <c r="AV126" s="8"/>
      <c r="AW126" s="8">
        <f>N126-L126</f>
        <v>-5</v>
      </c>
      <c r="AX126" s="8">
        <f>O126-N126</f>
        <v>-15</v>
      </c>
      <c r="AY126" s="8">
        <f>P126-O126</f>
        <v>35</v>
      </c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4"/>
      <c r="BQ126" s="15" t="str">
        <f t="shared" si="74"/>
        <v>U160730#1</v>
      </c>
      <c r="BR126" s="8">
        <f t="shared" si="75"/>
        <v>0</v>
      </c>
      <c r="BS126" s="8">
        <f t="shared" si="76"/>
        <v>0</v>
      </c>
      <c r="BT126">
        <f t="shared" si="77"/>
        <v>0</v>
      </c>
      <c r="BU126">
        <f t="shared" si="78"/>
        <v>5</v>
      </c>
      <c r="BV126" s="4"/>
      <c r="BZ126" s="4"/>
    </row>
    <row r="127" spans="1:78">
      <c r="A127" t="s">
        <v>22</v>
      </c>
      <c r="B127" t="s">
        <v>26</v>
      </c>
      <c r="D127">
        <v>40</v>
      </c>
      <c r="E127">
        <v>45</v>
      </c>
      <c r="F127">
        <v>30</v>
      </c>
      <c r="G127">
        <v>35</v>
      </c>
      <c r="H127">
        <v>55</v>
      </c>
      <c r="I127">
        <v>35</v>
      </c>
      <c r="K127" s="75"/>
      <c r="L127">
        <v>40</v>
      </c>
      <c r="N127">
        <v>55</v>
      </c>
      <c r="O127">
        <v>80</v>
      </c>
      <c r="P127">
        <v>75</v>
      </c>
      <c r="AG127" s="4"/>
      <c r="AH127" s="2">
        <f t="shared" si="83"/>
        <v>42.5</v>
      </c>
      <c r="AI127" s="2">
        <f t="shared" si="79"/>
        <v>35</v>
      </c>
      <c r="AJ127" s="2">
        <f>AVERAGE(P127:U127)</f>
        <v>75</v>
      </c>
      <c r="AK127" s="4"/>
      <c r="AM127" s="8"/>
      <c r="AN127" s="8">
        <f t="shared" si="86"/>
        <v>5</v>
      </c>
      <c r="AO127" s="8">
        <f t="shared" si="86"/>
        <v>-15</v>
      </c>
      <c r="AP127" s="8">
        <f t="shared" si="85"/>
        <v>5</v>
      </c>
      <c r="AQ127" s="8">
        <f t="shared" si="85"/>
        <v>20</v>
      </c>
      <c r="AR127" s="8">
        <f t="shared" si="85"/>
        <v>-20</v>
      </c>
      <c r="AS127" s="8"/>
      <c r="AT127" s="75"/>
      <c r="AU127" s="8">
        <f>L127-I127</f>
        <v>5</v>
      </c>
      <c r="AV127" s="8"/>
      <c r="AW127" s="8">
        <f>N127-L127</f>
        <v>15</v>
      </c>
      <c r="AX127" s="8">
        <f>O127-N127</f>
        <v>25</v>
      </c>
      <c r="AY127" s="8">
        <f>P127-O127</f>
        <v>-5</v>
      </c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4"/>
      <c r="BQ127" s="15" t="str">
        <f t="shared" si="74"/>
        <v>U160730#2</v>
      </c>
      <c r="BR127" s="8">
        <f t="shared" si="75"/>
        <v>1</v>
      </c>
      <c r="BS127" s="8">
        <f t="shared" si="76"/>
        <v>1</v>
      </c>
      <c r="BT127">
        <f t="shared" si="77"/>
        <v>2</v>
      </c>
      <c r="BU127">
        <f t="shared" si="78"/>
        <v>5</v>
      </c>
      <c r="BV127" s="4"/>
      <c r="BZ127" s="4"/>
    </row>
    <row r="128" spans="1:78">
      <c r="A128" t="s">
        <v>23</v>
      </c>
      <c r="B128" t="s">
        <v>26</v>
      </c>
      <c r="D128">
        <v>35</v>
      </c>
      <c r="E128">
        <v>30</v>
      </c>
      <c r="F128">
        <v>25</v>
      </c>
      <c r="G128">
        <v>30</v>
      </c>
      <c r="H128">
        <v>40</v>
      </c>
      <c r="I128">
        <v>55</v>
      </c>
      <c r="K128" s="75"/>
      <c r="L128">
        <v>45</v>
      </c>
      <c r="P128">
        <v>100</v>
      </c>
      <c r="AG128" s="4"/>
      <c r="AH128" s="2">
        <f t="shared" si="83"/>
        <v>32.5</v>
      </c>
      <c r="AI128" s="2">
        <f t="shared" si="79"/>
        <v>55</v>
      </c>
      <c r="AJ128" s="2">
        <f>AVERAGE(P128:U128)</f>
        <v>100</v>
      </c>
      <c r="AK128" s="4"/>
      <c r="AM128" s="8"/>
      <c r="AN128" s="8">
        <f t="shared" si="86"/>
        <v>-5</v>
      </c>
      <c r="AO128" s="8">
        <f t="shared" si="86"/>
        <v>-5</v>
      </c>
      <c r="AP128" s="8">
        <f t="shared" si="85"/>
        <v>5</v>
      </c>
      <c r="AQ128" s="8">
        <f t="shared" si="85"/>
        <v>10</v>
      </c>
      <c r="AR128" s="8">
        <f t="shared" si="85"/>
        <v>15</v>
      </c>
      <c r="AS128" s="8"/>
      <c r="AT128" s="75"/>
      <c r="AU128" s="8">
        <f>L128-I128</f>
        <v>-10</v>
      </c>
      <c r="AV128" s="8"/>
      <c r="AW128" s="8"/>
      <c r="AX128" s="8"/>
      <c r="AY128" s="8">
        <f>P128-L128</f>
        <v>55</v>
      </c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4"/>
      <c r="BQ128" s="15" t="str">
        <f t="shared" si="74"/>
        <v>U160730#4</v>
      </c>
      <c r="BR128" s="8">
        <f t="shared" si="75"/>
        <v>0</v>
      </c>
      <c r="BS128" s="8">
        <f t="shared" si="76"/>
        <v>0</v>
      </c>
      <c r="BT128">
        <f t="shared" si="77"/>
        <v>0</v>
      </c>
      <c r="BU128">
        <f t="shared" si="78"/>
        <v>5</v>
      </c>
      <c r="BV128" s="4"/>
      <c r="BZ128" s="4"/>
    </row>
    <row r="129" spans="1:78">
      <c r="A129" t="s">
        <v>24</v>
      </c>
      <c r="B129" t="s">
        <v>26</v>
      </c>
      <c r="D129">
        <v>15</v>
      </c>
      <c r="E129">
        <v>25</v>
      </c>
      <c r="F129">
        <v>20</v>
      </c>
      <c r="G129">
        <v>30</v>
      </c>
      <c r="H129">
        <v>80</v>
      </c>
      <c r="I129">
        <v>30</v>
      </c>
      <c r="K129" s="75"/>
      <c r="L129">
        <v>30</v>
      </c>
      <c r="AG129" s="4"/>
      <c r="AH129" s="2">
        <f t="shared" si="83"/>
        <v>20</v>
      </c>
      <c r="AI129" s="2">
        <f t="shared" si="79"/>
        <v>30</v>
      </c>
      <c r="AJ129" s="59"/>
      <c r="AK129" s="4"/>
      <c r="AM129" s="8"/>
      <c r="AN129" s="8">
        <f t="shared" si="86"/>
        <v>10</v>
      </c>
      <c r="AO129" s="8">
        <f t="shared" si="86"/>
        <v>-5</v>
      </c>
      <c r="AP129" s="8">
        <f t="shared" si="85"/>
        <v>10</v>
      </c>
      <c r="AQ129" s="8">
        <f t="shared" si="85"/>
        <v>50</v>
      </c>
      <c r="AR129" s="8">
        <f t="shared" si="85"/>
        <v>-50</v>
      </c>
      <c r="AS129" s="8"/>
      <c r="AT129" s="75"/>
      <c r="AU129" s="8">
        <f>L129-I129</f>
        <v>0</v>
      </c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4"/>
      <c r="BQ129" s="15" t="str">
        <f t="shared" si="74"/>
        <v>U160730#6</v>
      </c>
      <c r="BR129" s="8">
        <f t="shared" si="75"/>
        <v>1</v>
      </c>
      <c r="BS129" s="8">
        <f t="shared" si="76"/>
        <v>1</v>
      </c>
      <c r="BT129">
        <f t="shared" si="77"/>
        <v>2</v>
      </c>
      <c r="BU129">
        <f t="shared" si="78"/>
        <v>5</v>
      </c>
      <c r="BV129" s="4"/>
      <c r="BZ129" s="4"/>
    </row>
    <row r="130" spans="1:78" s="8" customFormat="1">
      <c r="A130" s="8" t="s">
        <v>25</v>
      </c>
      <c r="B130" s="8" t="s">
        <v>26</v>
      </c>
      <c r="D130" s="8">
        <v>30</v>
      </c>
      <c r="E130" s="8">
        <v>30</v>
      </c>
      <c r="F130" s="8">
        <v>30</v>
      </c>
      <c r="G130" s="8">
        <v>30</v>
      </c>
      <c r="H130" s="8">
        <v>35</v>
      </c>
      <c r="I130" s="8">
        <v>25</v>
      </c>
      <c r="K130" s="75"/>
      <c r="L130" s="8">
        <v>25</v>
      </c>
      <c r="N130" s="8">
        <v>30</v>
      </c>
      <c r="O130" s="8">
        <v>25</v>
      </c>
      <c r="P130" s="8">
        <v>40</v>
      </c>
      <c r="AG130" s="4"/>
      <c r="AH130" s="2">
        <f t="shared" si="83"/>
        <v>30</v>
      </c>
      <c r="AI130" s="2">
        <f t="shared" si="79"/>
        <v>25</v>
      </c>
      <c r="AJ130" s="2">
        <f>AVERAGE(P130:U130)</f>
        <v>40</v>
      </c>
      <c r="AK130" s="4"/>
      <c r="AL130" s="15"/>
      <c r="AN130" s="8">
        <f t="shared" si="86"/>
        <v>0</v>
      </c>
      <c r="AO130" s="8">
        <f t="shared" si="86"/>
        <v>0</v>
      </c>
      <c r="AP130" s="8">
        <f t="shared" si="85"/>
        <v>0</v>
      </c>
      <c r="AQ130" s="8">
        <f t="shared" si="85"/>
        <v>5</v>
      </c>
      <c r="AR130" s="8">
        <f t="shared" si="85"/>
        <v>-10</v>
      </c>
      <c r="AT130" s="75"/>
      <c r="AU130" s="8">
        <f>L130-I130</f>
        <v>0</v>
      </c>
      <c r="AW130" s="8">
        <f>N130-L130</f>
        <v>5</v>
      </c>
      <c r="AX130" s="8">
        <f>O130-N130</f>
        <v>-5</v>
      </c>
      <c r="AY130" s="8">
        <f>P130-O130</f>
        <v>15</v>
      </c>
      <c r="BP130" s="4"/>
      <c r="BQ130" s="15" t="str">
        <f t="shared" si="74"/>
        <v>U160730#7</v>
      </c>
      <c r="BR130" s="8">
        <f t="shared" si="75"/>
        <v>0</v>
      </c>
      <c r="BS130" s="8">
        <f t="shared" si="76"/>
        <v>0</v>
      </c>
      <c r="BT130">
        <f t="shared" si="77"/>
        <v>0</v>
      </c>
      <c r="BU130">
        <f t="shared" si="78"/>
        <v>5</v>
      </c>
      <c r="BV130" s="4"/>
      <c r="BZ130" s="4"/>
    </row>
    <row r="131" spans="1:7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7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4"/>
      <c r="AH131" s="62"/>
      <c r="AI131" s="62"/>
      <c r="AJ131" s="62"/>
      <c r="AK131" s="4"/>
      <c r="AL131" s="6"/>
      <c r="AM131" s="1"/>
      <c r="AN131" s="1"/>
      <c r="AO131" s="1"/>
      <c r="AP131" s="1"/>
      <c r="AQ131" s="1"/>
      <c r="AR131" s="1"/>
      <c r="AS131" s="1"/>
      <c r="AT131" s="76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4"/>
      <c r="BQ131" s="6"/>
      <c r="BR131" s="1"/>
      <c r="BS131" s="1"/>
      <c r="BT131" s="1"/>
      <c r="BU131" s="1"/>
      <c r="BV131" s="4"/>
      <c r="BZ131" s="4"/>
    </row>
    <row r="132" spans="1:78">
      <c r="B132" s="3" t="s">
        <v>45</v>
      </c>
      <c r="C132" s="31">
        <f t="shared" ref="C132:R132" si="87">AVERAGE(C109:C131)</f>
        <v>40</v>
      </c>
      <c r="D132" s="31">
        <f t="shared" si="87"/>
        <v>42.777777777777779</v>
      </c>
      <c r="E132" s="31">
        <f t="shared" si="87"/>
        <v>51.25</v>
      </c>
      <c r="F132" s="31">
        <f t="shared" si="87"/>
        <v>47.352941176470587</v>
      </c>
      <c r="G132" s="31">
        <f t="shared" si="87"/>
        <v>55.833333333333336</v>
      </c>
      <c r="H132" s="31">
        <f t="shared" si="87"/>
        <v>62.5</v>
      </c>
      <c r="I132" s="31">
        <f t="shared" si="87"/>
        <v>60.263157894736842</v>
      </c>
      <c r="J132" s="31">
        <f t="shared" si="87"/>
        <v>68.333333333333329</v>
      </c>
      <c r="K132" s="31">
        <f t="shared" si="87"/>
        <v>74</v>
      </c>
      <c r="L132" s="31">
        <f t="shared" si="87"/>
        <v>52.692307692307693</v>
      </c>
      <c r="M132" s="31">
        <f t="shared" si="87"/>
        <v>70</v>
      </c>
      <c r="N132" s="2">
        <f t="shared" si="87"/>
        <v>60.714285714285715</v>
      </c>
      <c r="O132" s="2">
        <f t="shared" si="87"/>
        <v>60</v>
      </c>
      <c r="P132" s="2">
        <f t="shared" si="87"/>
        <v>72.5</v>
      </c>
      <c r="Q132" s="2">
        <f t="shared" si="87"/>
        <v>70</v>
      </c>
      <c r="R132" s="2">
        <f t="shared" si="87"/>
        <v>75</v>
      </c>
      <c r="S132" s="2"/>
      <c r="T132" s="2">
        <f>AVERAGE(T109:T131)</f>
        <v>100</v>
      </c>
      <c r="U132" s="2"/>
      <c r="V132" s="2">
        <f>AVERAGE(V109:V131)</f>
        <v>82.5</v>
      </c>
      <c r="W132" s="2">
        <f>AVERAGE(W109:W131)</f>
        <v>100</v>
      </c>
      <c r="X132" s="2">
        <f>AVERAGE(X109:X131)</f>
        <v>87.5</v>
      </c>
      <c r="AG132" s="4"/>
      <c r="AH132" s="65">
        <f>AVERAGE(AH109:AH131)</f>
        <v>45.041666666666671</v>
      </c>
      <c r="AI132" s="65">
        <f>AVERAGE(AI109:AI131)</f>
        <v>62.208333333333329</v>
      </c>
      <c r="AJ132" s="65">
        <f>AVERAGE(AJ109:AJ131)</f>
        <v>75.666666666666671</v>
      </c>
      <c r="AK132" s="4"/>
      <c r="AL132" s="3"/>
      <c r="BP132" s="4"/>
      <c r="BQ132" s="10" t="s">
        <v>425</v>
      </c>
      <c r="BR132">
        <f>SUM(BR109:BR131)</f>
        <v>17</v>
      </c>
      <c r="BS132">
        <f>SUM(BS109:BS131)</f>
        <v>2</v>
      </c>
      <c r="BT132">
        <f>SUM(BT109:BT131)</f>
        <v>19</v>
      </c>
      <c r="BU132">
        <f>SUM(BU109:BU131)</f>
        <v>112</v>
      </c>
      <c r="BV132" s="4"/>
      <c r="BZ132" s="4"/>
    </row>
    <row r="133" spans="1:78">
      <c r="A133" s="2"/>
      <c r="B133" s="3" t="s">
        <v>46</v>
      </c>
      <c r="C133" s="31">
        <f t="shared" ref="C133:R133" si="88">_xlfn.STDEV.S(C109:C131)</f>
        <v>35.355339059327378</v>
      </c>
      <c r="D133" s="31">
        <f t="shared" si="88"/>
        <v>19.720265943665385</v>
      </c>
      <c r="E133" s="31">
        <f t="shared" si="88"/>
        <v>25.199206336708304</v>
      </c>
      <c r="F133" s="31">
        <f t="shared" si="88"/>
        <v>24.245982080724705</v>
      </c>
      <c r="G133" s="31">
        <f t="shared" si="88"/>
        <v>22.11267935450822</v>
      </c>
      <c r="H133" s="31">
        <f t="shared" si="88"/>
        <v>27.634950265750003</v>
      </c>
      <c r="I133" s="31">
        <f t="shared" si="88"/>
        <v>27.662333205327663</v>
      </c>
      <c r="J133" s="31">
        <f t="shared" si="88"/>
        <v>26.99607154361313</v>
      </c>
      <c r="K133" s="31">
        <f t="shared" si="88"/>
        <v>29.702225879927283</v>
      </c>
      <c r="L133" s="31">
        <f t="shared" si="88"/>
        <v>21.565344944241044</v>
      </c>
      <c r="M133" s="31">
        <f t="shared" si="88"/>
        <v>29.439202887759489</v>
      </c>
      <c r="N133" s="2">
        <f t="shared" si="88"/>
        <v>22.990681342044407</v>
      </c>
      <c r="O133" s="2">
        <f t="shared" si="88"/>
        <v>23.45207879911715</v>
      </c>
      <c r="P133" s="2">
        <f t="shared" si="88"/>
        <v>19.039432764659772</v>
      </c>
      <c r="Q133" s="2">
        <f t="shared" si="88"/>
        <v>7.0710678118654755</v>
      </c>
      <c r="R133" s="2">
        <f t="shared" si="88"/>
        <v>21.213203435596427</v>
      </c>
      <c r="S133" s="2"/>
      <c r="T133" s="2">
        <f>_xlfn.STDEV.S(T109:T131)</f>
        <v>0</v>
      </c>
      <c r="U133" s="2"/>
      <c r="V133" s="2">
        <f>_xlfn.STDEV.S(V109:V131)</f>
        <v>3.5355339059327378</v>
      </c>
      <c r="W133" s="2">
        <f>_xlfn.STDEV.S(W109:W131)</f>
        <v>0</v>
      </c>
      <c r="X133" s="2">
        <f>_xlfn.STDEV.S(X109:X131)</f>
        <v>3.5355339059327378</v>
      </c>
      <c r="AG133" s="4"/>
      <c r="AH133" s="31">
        <f>_xlfn.STDEV.S(AH109:AH131)</f>
        <v>20.113848114294591</v>
      </c>
      <c r="AI133" s="31">
        <f t="shared" ref="AI133" si="89">_xlfn.STDEV.S(AI109:AI131)</f>
        <v>25.170870742152125</v>
      </c>
      <c r="AJ133" s="2">
        <f>_xlfn.STDEV.S(AJ109:AJ131)</f>
        <v>18.374532831887773</v>
      </c>
      <c r="AK133" s="4"/>
      <c r="AL133" s="10"/>
      <c r="BP133" s="4"/>
      <c r="BU133" s="10"/>
      <c r="BV133" s="4"/>
      <c r="BZ133" s="4"/>
    </row>
    <row r="134" spans="1:78">
      <c r="B134" s="3" t="s">
        <v>47</v>
      </c>
      <c r="C134" s="5">
        <f t="shared" ref="C134:R134" si="90">COUNT(C109:C131)</f>
        <v>2</v>
      </c>
      <c r="D134" s="5">
        <f t="shared" si="90"/>
        <v>18</v>
      </c>
      <c r="E134" s="5">
        <f t="shared" si="90"/>
        <v>16</v>
      </c>
      <c r="F134" s="5">
        <f t="shared" si="90"/>
        <v>17</v>
      </c>
      <c r="G134" s="5">
        <f t="shared" si="90"/>
        <v>18</v>
      </c>
      <c r="H134" s="5">
        <f t="shared" si="90"/>
        <v>22</v>
      </c>
      <c r="I134" s="5">
        <f t="shared" si="90"/>
        <v>19</v>
      </c>
      <c r="J134" s="5">
        <f t="shared" si="90"/>
        <v>12</v>
      </c>
      <c r="K134" s="5">
        <f t="shared" si="90"/>
        <v>10</v>
      </c>
      <c r="L134" s="5">
        <f t="shared" si="90"/>
        <v>13</v>
      </c>
      <c r="M134" s="5">
        <f t="shared" si="90"/>
        <v>4</v>
      </c>
      <c r="N134">
        <f t="shared" si="90"/>
        <v>7</v>
      </c>
      <c r="O134">
        <f t="shared" si="90"/>
        <v>7</v>
      </c>
      <c r="P134">
        <f t="shared" si="90"/>
        <v>10</v>
      </c>
      <c r="Q134">
        <f t="shared" si="90"/>
        <v>5</v>
      </c>
      <c r="R134">
        <f t="shared" si="90"/>
        <v>2</v>
      </c>
      <c r="T134">
        <f>COUNT(T109:T131)</f>
        <v>2</v>
      </c>
      <c r="V134">
        <f>COUNT(V109:V131)</f>
        <v>2</v>
      </c>
      <c r="W134">
        <f>COUNT(W109:W131)</f>
        <v>2</v>
      </c>
      <c r="X134">
        <f>COUNT(X109:X131)</f>
        <v>2</v>
      </c>
      <c r="AG134" s="4"/>
      <c r="AH134" s="5">
        <f>COUNT(AH109:AH131)</f>
        <v>20</v>
      </c>
      <c r="AI134" s="5">
        <f t="shared" ref="AI134" si="91">COUNT(AI109:AI131)</f>
        <v>20</v>
      </c>
      <c r="AJ134">
        <f>COUNT(AJ109:AJ131)</f>
        <v>10</v>
      </c>
      <c r="AK134" s="4"/>
      <c r="AL134" s="3"/>
      <c r="BP134" s="4"/>
      <c r="BR134" s="99" t="s">
        <v>179</v>
      </c>
      <c r="BS134" s="10" t="s">
        <v>71</v>
      </c>
      <c r="BT134" s="98" t="s">
        <v>180</v>
      </c>
      <c r="BU134" s="83"/>
      <c r="BV134" s="4"/>
      <c r="BZ134" s="4"/>
    </row>
    <row r="135" spans="1:78">
      <c r="B135" s="3"/>
      <c r="AG135" s="4"/>
      <c r="AK135" s="4"/>
      <c r="AL135" s="3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P135" s="4"/>
      <c r="BQ135" s="3" t="str">
        <f>CONCATENATE(BQ107, " KI")</f>
        <v>32kHz KI</v>
      </c>
      <c r="BR135" s="82">
        <f>COUNTIF(BT109:BT131,"&gt;0")</f>
        <v>15</v>
      </c>
      <c r="BS135" s="82">
        <f>COUNT(BT109:BT131)-BR135</f>
        <v>7</v>
      </c>
      <c r="BT135" s="83" t="s">
        <v>181</v>
      </c>
      <c r="BU135" s="153"/>
      <c r="BV135" s="4"/>
      <c r="BZ135" s="4"/>
    </row>
    <row r="136" spans="1:78">
      <c r="B136" s="67" t="s">
        <v>104</v>
      </c>
      <c r="C136" s="86">
        <f t="shared" ref="C136:X136" si="92">MEDIAN(C109:C131)</f>
        <v>40</v>
      </c>
      <c r="D136" s="86">
        <f t="shared" si="92"/>
        <v>40</v>
      </c>
      <c r="E136" s="86">
        <f t="shared" si="92"/>
        <v>45</v>
      </c>
      <c r="F136" s="86">
        <f t="shared" si="92"/>
        <v>45</v>
      </c>
      <c r="G136" s="86">
        <f t="shared" si="92"/>
        <v>57.5</v>
      </c>
      <c r="H136" s="86">
        <f t="shared" si="92"/>
        <v>62.5</v>
      </c>
      <c r="I136" s="86">
        <f t="shared" si="92"/>
        <v>60</v>
      </c>
      <c r="J136" s="86">
        <f t="shared" si="92"/>
        <v>70</v>
      </c>
      <c r="K136" s="86">
        <f t="shared" si="92"/>
        <v>85</v>
      </c>
      <c r="L136" s="86">
        <f t="shared" si="92"/>
        <v>45</v>
      </c>
      <c r="M136" s="86">
        <f t="shared" si="92"/>
        <v>75</v>
      </c>
      <c r="N136" s="86">
        <f t="shared" si="92"/>
        <v>55</v>
      </c>
      <c r="O136" s="86">
        <f t="shared" si="92"/>
        <v>50</v>
      </c>
      <c r="P136" s="86">
        <f t="shared" si="92"/>
        <v>75</v>
      </c>
      <c r="Q136" s="86">
        <f t="shared" si="92"/>
        <v>65</v>
      </c>
      <c r="R136" s="86">
        <f t="shared" si="92"/>
        <v>75</v>
      </c>
      <c r="S136" s="86"/>
      <c r="T136" s="86">
        <f t="shared" si="92"/>
        <v>100</v>
      </c>
      <c r="U136" s="86"/>
      <c r="V136" s="86">
        <f t="shared" si="92"/>
        <v>82.5</v>
      </c>
      <c r="W136" s="86">
        <f t="shared" si="92"/>
        <v>100</v>
      </c>
      <c r="X136" s="86">
        <f t="shared" si="92"/>
        <v>87.5</v>
      </c>
      <c r="Y136" s="86"/>
      <c r="Z136" s="86"/>
      <c r="AA136" s="86"/>
      <c r="AB136" s="86"/>
      <c r="AC136" s="86"/>
      <c r="AD136" s="86"/>
      <c r="AE136" s="86"/>
      <c r="AF136" s="86"/>
      <c r="AG136" s="4"/>
      <c r="AH136" s="86">
        <f t="shared" ref="AH136:AJ136" si="93">MEDIAN(AH109:AH131)</f>
        <v>42.5</v>
      </c>
      <c r="AI136" s="86">
        <f t="shared" si="93"/>
        <v>62.5</v>
      </c>
      <c r="AJ136" s="86">
        <f t="shared" si="93"/>
        <v>78.75</v>
      </c>
      <c r="AK136" s="4"/>
      <c r="AL136" s="10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P136" s="4"/>
      <c r="BU136" s="154"/>
      <c r="BV136" s="4"/>
      <c r="BZ136" s="4"/>
    </row>
    <row r="137" spans="1:78">
      <c r="B137" s="19" t="s">
        <v>132</v>
      </c>
      <c r="C137" s="86">
        <f>_xlfn.QUARTILE.INC(C109:C131,1)</f>
        <v>27.5</v>
      </c>
      <c r="D137" s="86">
        <f t="shared" ref="D137:X137" si="94">_xlfn.QUARTILE.INC(D109:D131,1)</f>
        <v>26.25</v>
      </c>
      <c r="E137" s="86">
        <f t="shared" si="94"/>
        <v>33.75</v>
      </c>
      <c r="F137" s="86">
        <f t="shared" si="94"/>
        <v>30</v>
      </c>
      <c r="G137" s="86">
        <f t="shared" si="94"/>
        <v>36.25</v>
      </c>
      <c r="H137" s="86">
        <f t="shared" si="94"/>
        <v>41.25</v>
      </c>
      <c r="I137" s="86">
        <f t="shared" si="94"/>
        <v>32.5</v>
      </c>
      <c r="J137" s="86">
        <f t="shared" si="94"/>
        <v>50</v>
      </c>
      <c r="K137" s="86">
        <f t="shared" si="94"/>
        <v>53.75</v>
      </c>
      <c r="L137" s="86">
        <f t="shared" si="94"/>
        <v>40</v>
      </c>
      <c r="M137" s="86">
        <f t="shared" si="94"/>
        <v>60</v>
      </c>
      <c r="N137" s="86">
        <f t="shared" si="94"/>
        <v>50</v>
      </c>
      <c r="O137" s="86">
        <f t="shared" si="94"/>
        <v>47.5</v>
      </c>
      <c r="P137" s="86">
        <f t="shared" si="94"/>
        <v>65</v>
      </c>
      <c r="Q137" s="86">
        <f t="shared" si="94"/>
        <v>65</v>
      </c>
      <c r="R137" s="86">
        <f t="shared" si="94"/>
        <v>67.5</v>
      </c>
      <c r="S137" s="86"/>
      <c r="T137" s="86">
        <f t="shared" si="94"/>
        <v>100</v>
      </c>
      <c r="U137" s="86"/>
      <c r="V137" s="86">
        <f t="shared" si="94"/>
        <v>81.25</v>
      </c>
      <c r="W137" s="86">
        <f t="shared" si="94"/>
        <v>100</v>
      </c>
      <c r="X137" s="86">
        <f t="shared" si="94"/>
        <v>86.25</v>
      </c>
      <c r="Y137" s="86"/>
      <c r="Z137" s="86"/>
      <c r="AA137" s="86"/>
      <c r="AB137" s="86"/>
      <c r="AC137" s="86"/>
      <c r="AD137" s="86"/>
      <c r="AE137" s="86"/>
      <c r="AF137" s="86"/>
      <c r="AG137" s="4"/>
      <c r="AH137" s="86">
        <f t="shared" ref="AH137:AJ137" si="95">_xlfn.QUARTILE.INC(AH109:AH131,1)</f>
        <v>30</v>
      </c>
      <c r="AI137" s="86">
        <f t="shared" si="95"/>
        <v>37.5</v>
      </c>
      <c r="AJ137" s="86">
        <f t="shared" si="95"/>
        <v>66.25</v>
      </c>
      <c r="AK137" s="4"/>
      <c r="BP137" s="4"/>
      <c r="BQ137" s="3" t="str">
        <f>CONCATENATE(BQ107, " KI")</f>
        <v>32kHz KI</v>
      </c>
      <c r="BR137" s="82">
        <f>COUNTIF(BR109:BR131,"&gt;0")</f>
        <v>15</v>
      </c>
      <c r="BS137" s="82">
        <f>COUNT(BR109:BR131)-BR137</f>
        <v>7</v>
      </c>
      <c r="BT137" s="83" t="str">
        <f>CONCATENATE(BR108," dB Losses")</f>
        <v>&gt;15 dB Losses</v>
      </c>
      <c r="BU137" s="154"/>
      <c r="BV137" s="4"/>
      <c r="BZ137" s="4"/>
    </row>
    <row r="138" spans="1:78">
      <c r="B138" s="67" t="s">
        <v>133</v>
      </c>
      <c r="C138" s="86">
        <f t="shared" ref="C138" si="96">_xlfn.QUARTILE.INC(C109:C131,3)</f>
        <v>52.5</v>
      </c>
      <c r="D138" s="86">
        <f t="shared" ref="D138:X138" si="97">_xlfn.QUARTILE.INC(D109:D131,3)</f>
        <v>55</v>
      </c>
      <c r="E138" s="86">
        <f t="shared" si="97"/>
        <v>57.5</v>
      </c>
      <c r="F138" s="86">
        <f t="shared" si="97"/>
        <v>60</v>
      </c>
      <c r="G138" s="86">
        <f t="shared" si="97"/>
        <v>68.75</v>
      </c>
      <c r="H138" s="86">
        <f t="shared" si="97"/>
        <v>87.5</v>
      </c>
      <c r="I138" s="86">
        <f t="shared" si="97"/>
        <v>80</v>
      </c>
      <c r="J138" s="86">
        <f t="shared" si="97"/>
        <v>92.5</v>
      </c>
      <c r="K138" s="86">
        <f t="shared" si="97"/>
        <v>100</v>
      </c>
      <c r="L138" s="86">
        <f t="shared" si="97"/>
        <v>65</v>
      </c>
      <c r="M138" s="86">
        <f t="shared" si="97"/>
        <v>85</v>
      </c>
      <c r="N138" s="86">
        <f t="shared" si="97"/>
        <v>70</v>
      </c>
      <c r="O138" s="86">
        <f t="shared" si="97"/>
        <v>82.5</v>
      </c>
      <c r="P138" s="86">
        <f t="shared" si="97"/>
        <v>78.75</v>
      </c>
      <c r="Q138" s="86">
        <f t="shared" si="97"/>
        <v>75</v>
      </c>
      <c r="R138" s="86">
        <f t="shared" si="97"/>
        <v>82.5</v>
      </c>
      <c r="S138" s="86"/>
      <c r="T138" s="86">
        <f t="shared" si="97"/>
        <v>100</v>
      </c>
      <c r="U138" s="86"/>
      <c r="V138" s="86">
        <f t="shared" si="97"/>
        <v>83.75</v>
      </c>
      <c r="W138" s="86">
        <f t="shared" si="97"/>
        <v>100</v>
      </c>
      <c r="X138" s="86">
        <f t="shared" si="97"/>
        <v>88.75</v>
      </c>
      <c r="Y138" s="86"/>
      <c r="Z138" s="86"/>
      <c r="AA138" s="86"/>
      <c r="AB138" s="86"/>
      <c r="AC138" s="86"/>
      <c r="AD138" s="86"/>
      <c r="AE138" s="86"/>
      <c r="AF138" s="86"/>
      <c r="AG138" s="4"/>
      <c r="AH138" s="86">
        <f t="shared" ref="AH138:AJ138" si="98">_xlfn.QUARTILE.INC(AH109:AH131,3)</f>
        <v>51.25</v>
      </c>
      <c r="AI138" s="86">
        <f t="shared" si="98"/>
        <v>78.541666666666671</v>
      </c>
      <c r="AJ138" s="86">
        <f t="shared" si="98"/>
        <v>82.5</v>
      </c>
      <c r="AK138" s="4"/>
      <c r="BP138" s="4"/>
      <c r="BR138" s="61"/>
      <c r="BT138" s="83"/>
      <c r="BU138" s="154"/>
      <c r="BV138" s="4"/>
      <c r="BZ138" s="4"/>
    </row>
    <row r="139" spans="1:78">
      <c r="B139" s="6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4"/>
      <c r="AH139" s="2"/>
      <c r="AI139" s="2"/>
      <c r="AJ139" s="2"/>
      <c r="AK139" s="4"/>
      <c r="BP139" s="4"/>
      <c r="BQ139" s="3" t="str">
        <f>CONCATENATE(BQ107, " KI")</f>
        <v>32kHz KI</v>
      </c>
      <c r="BR139" s="82">
        <f>COUNTIF(BS109:BS131,"&gt;0")</f>
        <v>2</v>
      </c>
      <c r="BS139" s="82">
        <f>COUNT(BS109:BS131)-BR139</f>
        <v>20</v>
      </c>
      <c r="BT139" s="83" t="str">
        <f>CONCATENATE(BS108," dB Gains")</f>
        <v>&lt;-15 dB Gains</v>
      </c>
      <c r="BU139" s="153"/>
      <c r="BV139" s="4"/>
      <c r="BZ139" s="4"/>
    </row>
    <row r="140" spans="1:78">
      <c r="AG140" s="4"/>
      <c r="AJ140" s="68"/>
      <c r="AK140" s="4"/>
      <c r="BP140" s="4"/>
      <c r="BV140" s="4"/>
      <c r="BZ140" s="4"/>
    </row>
    <row r="141" spans="1:7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</row>
    <row r="156" spans="75:75">
      <c r="BW156" s="2"/>
    </row>
  </sheetData>
  <phoneticPr fontId="7" type="noConversion"/>
  <conditionalFormatting sqref="AM4:BO24 AM26:BO26 AM61:BO61 AM96:BO96 AM131:BO131">
    <cfRule type="cellIs" dxfId="15" priority="73" operator="greaterThan">
      <formula>$AP$2</formula>
    </cfRule>
    <cfRule type="cellIs" dxfId="14" priority="74" operator="lessThan">
      <formula>$AR$2</formula>
    </cfRule>
  </conditionalFormatting>
  <conditionalFormatting sqref="AM39:BO59">
    <cfRule type="cellIs" dxfId="13" priority="65" operator="greaterThan">
      <formula>$AP$2</formula>
    </cfRule>
    <cfRule type="cellIs" dxfId="12" priority="66" operator="lessThan">
      <formula>$AR$2</formula>
    </cfRule>
  </conditionalFormatting>
  <conditionalFormatting sqref="AM74:BO94">
    <cfRule type="cellIs" dxfId="11" priority="63" operator="greaterThan">
      <formula>$AP$2</formula>
    </cfRule>
    <cfRule type="cellIs" dxfId="10" priority="64" operator="lessThan">
      <formula>$AR$2</formula>
    </cfRule>
  </conditionalFormatting>
  <conditionalFormatting sqref="AM109:BO129">
    <cfRule type="cellIs" dxfId="9" priority="61" operator="greaterThan">
      <formula>$AP$2</formula>
    </cfRule>
    <cfRule type="cellIs" dxfId="8" priority="62" operator="lessThan">
      <formula>$AR$2</formula>
    </cfRule>
  </conditionalFormatting>
  <conditionalFormatting sqref="BS4:BS25"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{C1DD28C8-1B14-4C50-AE45-85345D97FE5B}</x14:id>
        </ext>
      </extLst>
    </cfRule>
  </conditionalFormatting>
  <conditionalFormatting sqref="BR4:BR25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{4B603AB4-00DF-406B-80CA-4BB36AA20033}</x14:id>
        </ext>
      </extLst>
    </cfRule>
  </conditionalFormatting>
  <conditionalFormatting sqref="BS39:BS60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{06199A88-A08D-4B41-BE33-E98833F2E64E}</x14:id>
        </ext>
      </extLst>
    </cfRule>
  </conditionalFormatting>
  <conditionalFormatting sqref="BR39:BR60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{E43AC1DB-6A87-44A6-B462-89254CE8837D}</x14:id>
        </ext>
      </extLst>
    </cfRule>
  </conditionalFormatting>
  <conditionalFormatting sqref="BS74:BS95"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{06CBA449-EA6E-482B-80B6-DE0D9484BF42}</x14:id>
        </ext>
      </extLst>
    </cfRule>
  </conditionalFormatting>
  <conditionalFormatting sqref="BR74:BR95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{69305288-770D-4C3A-8356-3AE176787967}</x14:id>
        </ext>
      </extLst>
    </cfRule>
  </conditionalFormatting>
  <conditionalFormatting sqref="BS109:BS130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{D82CA8AF-5C33-4764-A48B-98B28373DAC2}</x14:id>
        </ext>
      </extLst>
    </cfRule>
  </conditionalFormatting>
  <conditionalFormatting sqref="BR109:BR130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{83065A53-0F3E-4FC5-A5F7-8A8E16E677DB}</x14:id>
        </ext>
      </extLst>
    </cfRule>
  </conditionalFormatting>
  <conditionalFormatting sqref="AM25:BO25">
    <cfRule type="cellIs" dxfId="7" priority="23" operator="greaterThan">
      <formula>$AP$2</formula>
    </cfRule>
    <cfRule type="cellIs" dxfId="6" priority="24" operator="lessThan">
      <formula>$AR$2</formula>
    </cfRule>
  </conditionalFormatting>
  <conditionalFormatting sqref="AM95:BO95">
    <cfRule type="cellIs" dxfId="5" priority="19" operator="greaterThan">
      <formula>$AP$2</formula>
    </cfRule>
    <cfRule type="cellIs" dxfId="4" priority="20" operator="lessThan">
      <formula>$AR$2</formula>
    </cfRule>
  </conditionalFormatting>
  <conditionalFormatting sqref="AM130:BO130">
    <cfRule type="cellIs" dxfId="3" priority="15" operator="greaterThan">
      <formula>$AP$2</formula>
    </cfRule>
    <cfRule type="cellIs" dxfId="2" priority="16" operator="lessThan">
      <formula>$AR$2</formula>
    </cfRule>
  </conditionalFormatting>
  <conditionalFormatting sqref="AM60:BO60">
    <cfRule type="cellIs" dxfId="1" priority="11" operator="greaterThan">
      <formula>$AP$2</formula>
    </cfRule>
    <cfRule type="cellIs" dxfId="0" priority="12" operator="lessThan">
      <formula>$AR$2</formula>
    </cfRule>
  </conditionalFormatting>
  <conditionalFormatting sqref="BT4:BT6">
    <cfRule type="dataBar" priority="106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{FEBD03D3-2751-4554-82B5-4586A124AFF3}</x14:id>
        </ext>
      </extLst>
    </cfRule>
  </conditionalFormatting>
  <conditionalFormatting sqref="BT7:BT25">
    <cfRule type="dataBar" priority="107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{E919A9D8-8C97-40F2-A283-9E1CC05DD56F}</x14:id>
        </ext>
      </extLst>
    </cfRule>
  </conditionalFormatting>
  <conditionalFormatting sqref="BT39:BT41">
    <cfRule type="dataBar" priority="108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{F950C3CA-145E-45E1-8AB0-8B707CFEAE4D}</x14:id>
        </ext>
      </extLst>
    </cfRule>
  </conditionalFormatting>
  <conditionalFormatting sqref="BT42:BT60">
    <cfRule type="dataBar" priority="109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{05EFB6F7-2009-4715-B404-DA2804695648}</x14:id>
        </ext>
      </extLst>
    </cfRule>
  </conditionalFormatting>
  <conditionalFormatting sqref="BT74:BT76">
    <cfRule type="dataBar" priority="110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{B5C00182-EC19-4F76-ACA4-40BDDF53B281}</x14:id>
        </ext>
      </extLst>
    </cfRule>
  </conditionalFormatting>
  <conditionalFormatting sqref="BT77:BT95">
    <cfRule type="dataBar" priority="111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{F9E5CCDE-97F8-41A5-9F45-5BC1F835A3AD}</x14:id>
        </ext>
      </extLst>
    </cfRule>
  </conditionalFormatting>
  <conditionalFormatting sqref="BT109:BT111">
    <cfRule type="dataBar" priority="112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{9A0E244C-8500-4BAC-A425-27D6C5A168DD}</x14:id>
        </ext>
      </extLst>
    </cfRule>
  </conditionalFormatting>
  <conditionalFormatting sqref="BT112:BT130">
    <cfRule type="dataBar" priority="113">
      <dataBar>
        <cfvo type="min"/>
        <cfvo type="max"/>
        <color theme="7" tint="0.39997558519241921"/>
      </dataBar>
      <extLst>
        <ext xmlns:x14="http://schemas.microsoft.com/office/spreadsheetml/2009/9/main" uri="{B025F937-C7B1-47D3-B67F-A62EFF666E3E}">
          <x14:id>{2C476DCC-C4F3-49BD-9A89-E0E323990106}</x14:id>
        </ext>
      </extLst>
    </cfRule>
  </conditionalFormatting>
  <printOptions gridLines="1"/>
  <pageMargins left="0.25" right="0.25" top="0.75" bottom="0.75" header="0.3" footer="0.3"/>
  <pageSetup scale="61" fitToHeight="2" orientation="portrait" horizontalDpi="1200" verticalDpi="1200" r:id="rId1"/>
  <headerFooter>
    <oddHeader>&amp;L&amp;Z&amp;F
&amp;A     &amp;R&amp;D
&amp;P</oddHeader>
  </headerFooter>
  <rowBreaks count="1" manualBreakCount="1">
    <brk id="71" min="67" max="7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DD28C8-1B14-4C50-AE45-85345D97FE5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BS4:BS25</xm:sqref>
        </x14:conditionalFormatting>
        <x14:conditionalFormatting xmlns:xm="http://schemas.microsoft.com/office/excel/2006/main">
          <x14:cfRule type="dataBar" id="{4B603AB4-00DF-406B-80CA-4BB36AA2003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BR4:BR25</xm:sqref>
        </x14:conditionalFormatting>
        <x14:conditionalFormatting xmlns:xm="http://schemas.microsoft.com/office/excel/2006/main">
          <x14:cfRule type="dataBar" id="{06199A88-A08D-4B41-BE33-E98833F2E64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BS39:BS60</xm:sqref>
        </x14:conditionalFormatting>
        <x14:conditionalFormatting xmlns:xm="http://schemas.microsoft.com/office/excel/2006/main">
          <x14:cfRule type="dataBar" id="{E43AC1DB-6A87-44A6-B462-89254CE8837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BR39:BR60</xm:sqref>
        </x14:conditionalFormatting>
        <x14:conditionalFormatting xmlns:xm="http://schemas.microsoft.com/office/excel/2006/main">
          <x14:cfRule type="dataBar" id="{06CBA449-EA6E-482B-80B6-DE0D9484BF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BS74:BS95</xm:sqref>
        </x14:conditionalFormatting>
        <x14:conditionalFormatting xmlns:xm="http://schemas.microsoft.com/office/excel/2006/main">
          <x14:cfRule type="dataBar" id="{69305288-770D-4C3A-8356-3AE17678796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BR74:BR95</xm:sqref>
        </x14:conditionalFormatting>
        <x14:conditionalFormatting xmlns:xm="http://schemas.microsoft.com/office/excel/2006/main">
          <x14:cfRule type="dataBar" id="{D82CA8AF-5C33-4764-A48B-98B28373DAC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BS109:BS130</xm:sqref>
        </x14:conditionalFormatting>
        <x14:conditionalFormatting xmlns:xm="http://schemas.microsoft.com/office/excel/2006/main">
          <x14:cfRule type="dataBar" id="{83065A53-0F3E-4FC5-A5F7-8A8E16E677D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BR109:BR130</xm:sqref>
        </x14:conditionalFormatting>
        <x14:conditionalFormatting xmlns:xm="http://schemas.microsoft.com/office/excel/2006/main">
          <x14:cfRule type="dataBar" id="{FEBD03D3-2751-4554-82B5-4586A124AFF3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BT4:BT6</xm:sqref>
        </x14:conditionalFormatting>
        <x14:conditionalFormatting xmlns:xm="http://schemas.microsoft.com/office/excel/2006/main">
          <x14:cfRule type="dataBar" id="{E919A9D8-8C97-40F2-A283-9E1CC05DD56F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BT7:BT25</xm:sqref>
        </x14:conditionalFormatting>
        <x14:conditionalFormatting xmlns:xm="http://schemas.microsoft.com/office/excel/2006/main">
          <x14:cfRule type="dataBar" id="{F950C3CA-145E-45E1-8AB0-8B707CFEAE4D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BT39:BT41</xm:sqref>
        </x14:conditionalFormatting>
        <x14:conditionalFormatting xmlns:xm="http://schemas.microsoft.com/office/excel/2006/main">
          <x14:cfRule type="dataBar" id="{05EFB6F7-2009-4715-B404-DA2804695648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BT42:BT60</xm:sqref>
        </x14:conditionalFormatting>
        <x14:conditionalFormatting xmlns:xm="http://schemas.microsoft.com/office/excel/2006/main">
          <x14:cfRule type="dataBar" id="{B5C00182-EC19-4F76-ACA4-40BDDF53B281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BT74:BT76</xm:sqref>
        </x14:conditionalFormatting>
        <x14:conditionalFormatting xmlns:xm="http://schemas.microsoft.com/office/excel/2006/main">
          <x14:cfRule type="dataBar" id="{F9E5CCDE-97F8-41A5-9F45-5BC1F835A3AD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BT77:BT95</xm:sqref>
        </x14:conditionalFormatting>
        <x14:conditionalFormatting xmlns:xm="http://schemas.microsoft.com/office/excel/2006/main">
          <x14:cfRule type="dataBar" id="{9A0E244C-8500-4BAC-A425-27D6C5A168DD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BT109:BT111</xm:sqref>
        </x14:conditionalFormatting>
        <x14:conditionalFormatting xmlns:xm="http://schemas.microsoft.com/office/excel/2006/main">
          <x14:cfRule type="dataBar" id="{2C476DCC-C4F3-49BD-9A89-E0E323990106}">
            <x14:dataBar minLength="0" maxLength="100" border="1" negativeBarBorderColorSameAsPositive="0">
              <x14:cfvo type="autoMin"/>
              <x14:cfvo type="autoMax"/>
              <x14:borderColor theme="7" tint="0.39997558519241921"/>
              <x14:negativeFillColor rgb="FFFF0000"/>
              <x14:negativeBorderColor rgb="FFFF0000"/>
              <x14:axisColor rgb="FF000000"/>
            </x14:dataBar>
          </x14:cfRule>
          <xm:sqref>BT112:BT130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G263"/>
  <sheetViews>
    <sheetView topLeftCell="Y22" zoomScale="70" zoomScaleNormal="70" workbookViewId="0">
      <selection activeCell="AU32" sqref="AU32"/>
    </sheetView>
  </sheetViews>
  <sheetFormatPr defaultRowHeight="15.6"/>
  <cols>
    <col min="1" max="1" width="45.59765625" style="8" customWidth="1"/>
    <col min="2" max="2" width="18.3984375" style="8" customWidth="1"/>
    <col min="3" max="3" width="3.3984375" customWidth="1"/>
    <col min="4" max="4" width="12.3984375" bestFit="1" customWidth="1"/>
    <col min="5" max="5" width="18.3984375" customWidth="1"/>
    <col min="6" max="6" width="3.3984375" customWidth="1"/>
    <col min="7" max="7" width="12.3984375" bestFit="1" customWidth="1"/>
    <col min="8" max="8" width="18.3984375" customWidth="1"/>
    <col min="9" max="9" width="2.09765625" customWidth="1"/>
    <col min="10" max="10" width="12.3984375" bestFit="1" customWidth="1"/>
    <col min="11" max="11" width="18.3984375" customWidth="1"/>
    <col min="12" max="12" width="3.3984375" customWidth="1"/>
    <col min="13" max="13" width="12.3984375" bestFit="1" customWidth="1"/>
    <col min="14" max="14" width="18.3984375" customWidth="1"/>
    <col min="15" max="15" width="3.3984375" customWidth="1"/>
    <col min="16" max="16" width="12.3984375" bestFit="1" customWidth="1"/>
    <col min="17" max="17" width="18.3984375" customWidth="1"/>
    <col min="18" max="18" width="2.09765625" customWidth="1"/>
    <col min="19" max="19" width="12.3984375" bestFit="1" customWidth="1"/>
    <col min="20" max="20" width="18.3984375" customWidth="1"/>
    <col min="21" max="21" width="3.3984375" customWidth="1"/>
    <col min="22" max="22" width="12.3984375" bestFit="1" customWidth="1"/>
    <col min="23" max="23" width="18.3984375" customWidth="1"/>
    <col min="24" max="24" width="3.3984375" customWidth="1"/>
    <col min="25" max="25" width="12.3984375" bestFit="1" customWidth="1"/>
    <col min="26" max="26" width="18.3984375" customWidth="1"/>
    <col min="27" max="27" width="2.09765625" customWidth="1"/>
    <col min="28" max="28" width="12.3984375" bestFit="1" customWidth="1"/>
    <col min="29" max="29" width="18.3984375" customWidth="1"/>
    <col min="30" max="30" width="3.3984375" customWidth="1"/>
    <col min="31" max="31" width="12.3984375" bestFit="1" customWidth="1"/>
    <col min="32" max="32" width="18.3984375" customWidth="1"/>
    <col min="33" max="33" width="3.3984375" customWidth="1"/>
    <col min="34" max="34" width="12.3984375" bestFit="1" customWidth="1"/>
    <col min="35" max="35" width="18.3984375" customWidth="1"/>
    <col min="36" max="36" width="2.09765625" customWidth="1"/>
    <col min="38" max="38" width="37.3984375" style="163" customWidth="1"/>
    <col min="39" max="40" width="22" style="168" customWidth="1"/>
    <col min="41" max="41" width="11.59765625" style="168" bestFit="1" customWidth="1"/>
    <col min="42" max="42" width="8.19921875" style="168" bestFit="1" customWidth="1"/>
    <col min="43" max="43" width="8.296875" style="168" customWidth="1"/>
  </cols>
  <sheetData>
    <row r="1" spans="1:59" ht="21">
      <c r="A1" s="140" t="s">
        <v>314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8"/>
      <c r="AL1" s="157" t="s">
        <v>540</v>
      </c>
      <c r="AM1" s="172"/>
      <c r="AN1" s="172"/>
      <c r="AO1" s="172"/>
      <c r="AP1" s="172"/>
      <c r="AQ1" s="173"/>
    </row>
    <row r="2" spans="1:59" s="5" customFormat="1" ht="21">
      <c r="A2" s="141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L2" s="164" t="s">
        <v>433</v>
      </c>
      <c r="AM2" s="164" t="s">
        <v>451</v>
      </c>
      <c r="AN2" s="169"/>
      <c r="AO2" s="169"/>
      <c r="AP2" s="169"/>
      <c r="AQ2" s="169"/>
    </row>
    <row r="3" spans="1:59" ht="21">
      <c r="A3" s="142" t="s">
        <v>50</v>
      </c>
      <c r="I3" s="4"/>
      <c r="J3" s="142" t="s">
        <v>59</v>
      </c>
      <c r="R3" s="4"/>
      <c r="S3" s="142" t="s">
        <v>60</v>
      </c>
      <c r="AA3" s="4"/>
      <c r="AB3" s="142" t="s">
        <v>58</v>
      </c>
      <c r="AJ3" s="4"/>
      <c r="AL3" s="163" t="s">
        <v>435</v>
      </c>
    </row>
    <row r="4" spans="1:59" s="85" customFormat="1">
      <c r="A4" s="151"/>
      <c r="B4" s="160" t="s">
        <v>290</v>
      </c>
      <c r="C4" s="117"/>
      <c r="D4" s="151"/>
      <c r="E4" s="160" t="s">
        <v>291</v>
      </c>
      <c r="F4" s="117"/>
      <c r="G4" s="151"/>
      <c r="H4" s="160" t="s">
        <v>292</v>
      </c>
      <c r="I4" s="116"/>
      <c r="J4" s="151"/>
      <c r="K4" s="160" t="s">
        <v>290</v>
      </c>
      <c r="L4" s="117"/>
      <c r="M4" s="151"/>
      <c r="N4" s="160" t="s">
        <v>291</v>
      </c>
      <c r="O4" s="117"/>
      <c r="P4" s="151"/>
      <c r="Q4" s="160" t="s">
        <v>292</v>
      </c>
      <c r="R4" s="116"/>
      <c r="S4" s="151"/>
      <c r="T4" s="160" t="s">
        <v>290</v>
      </c>
      <c r="U4" s="117"/>
      <c r="V4" s="151"/>
      <c r="W4" s="160" t="s">
        <v>291</v>
      </c>
      <c r="X4" s="117"/>
      <c r="Y4" s="151"/>
      <c r="Z4" s="160" t="s">
        <v>292</v>
      </c>
      <c r="AA4" s="116"/>
      <c r="AB4" s="151"/>
      <c r="AC4" s="160" t="s">
        <v>290</v>
      </c>
      <c r="AD4" s="117"/>
      <c r="AE4" s="151"/>
      <c r="AF4" s="160" t="s">
        <v>291</v>
      </c>
      <c r="AG4" s="117"/>
      <c r="AH4" s="151"/>
      <c r="AI4" s="160" t="s">
        <v>292</v>
      </c>
      <c r="AJ4" s="116"/>
      <c r="AL4" s="163" t="s">
        <v>452</v>
      </c>
      <c r="AM4" s="161"/>
      <c r="AN4" s="161"/>
      <c r="AO4" s="161"/>
      <c r="AP4" s="161"/>
      <c r="AQ4" s="161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</row>
    <row r="5" spans="1:59" s="85" customFormat="1">
      <c r="A5" s="112" t="s">
        <v>294</v>
      </c>
      <c r="B5" s="113">
        <f>SLOPE(B10:B179,A10:A179)</f>
        <v>-0.62771162189605823</v>
      </c>
      <c r="C5" s="114"/>
      <c r="D5" s="112"/>
      <c r="E5" s="113">
        <f>SLOPE(E10:E179,D10:D179)</f>
        <v>2.9496802194418019</v>
      </c>
      <c r="F5" s="115"/>
      <c r="G5" s="112"/>
      <c r="H5" s="113">
        <f>SLOPE(H10:H179,G10:G179)</f>
        <v>4.8524668988729882</v>
      </c>
      <c r="I5" s="116"/>
      <c r="J5" s="112"/>
      <c r="K5" s="113">
        <f>SLOPE(K10:K179,J10:J179)</f>
        <v>-0.47447613772731606</v>
      </c>
      <c r="L5" s="114"/>
      <c r="M5" s="112"/>
      <c r="N5" s="113">
        <f>SLOPE(N10:N179,M10:M179)</f>
        <v>3.7385319458271038</v>
      </c>
      <c r="O5" s="115"/>
      <c r="P5" s="112"/>
      <c r="Q5" s="113">
        <f>SLOPE(Q10:Q179,P10:P179)</f>
        <v>5.4006731637523684</v>
      </c>
      <c r="R5" s="116"/>
      <c r="S5" s="112"/>
      <c r="T5" s="113">
        <f>SLOPE(T10:T179,S10:S179)</f>
        <v>-0.35862641927443983</v>
      </c>
      <c r="U5" s="114"/>
      <c r="V5" s="112"/>
      <c r="W5" s="113">
        <f>SLOPE(W10:W179,V10:V179)</f>
        <v>2.7801213232397779</v>
      </c>
      <c r="X5" s="115"/>
      <c r="Y5" s="112"/>
      <c r="Z5" s="113">
        <f>SLOPE(Z10:Z179,Y10:Y179)</f>
        <v>4.0032719980297697</v>
      </c>
      <c r="AA5" s="116"/>
      <c r="AB5" s="112" t="s">
        <v>294</v>
      </c>
      <c r="AC5" s="113">
        <f>SLOPE(AC10:AC179,AB10:AB179)</f>
        <v>-0.73848426105418719</v>
      </c>
      <c r="AD5" s="114"/>
      <c r="AE5" s="112"/>
      <c r="AF5" s="113">
        <f>SLOPE(AF10:AF179,AE10:AE179)</f>
        <v>3.0572525371167529</v>
      </c>
      <c r="AG5" s="115"/>
      <c r="AH5" s="112"/>
      <c r="AI5" s="113">
        <f>SLOPE(AI10:AI179,AH10:AH179)</f>
        <v>4.085189224688933</v>
      </c>
      <c r="AJ5" s="116"/>
      <c r="AL5" s="163" t="s">
        <v>453</v>
      </c>
      <c r="AM5" s="161"/>
      <c r="AN5" s="170"/>
      <c r="AO5" s="170"/>
      <c r="AP5" s="170"/>
      <c r="AQ5" s="168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 s="117"/>
    </row>
    <row r="6" spans="1:59" s="162" customFormat="1">
      <c r="A6" s="162" t="s">
        <v>430</v>
      </c>
      <c r="B6" s="162">
        <v>0.25900000000000001</v>
      </c>
      <c r="E6" s="162">
        <v>0.32300000000000001</v>
      </c>
      <c r="H6" s="162">
        <v>0.39100000000000001</v>
      </c>
      <c r="I6" s="116"/>
      <c r="K6" s="162">
        <v>0.20100000000000001</v>
      </c>
      <c r="N6" s="162">
        <v>0.39800000000000002</v>
      </c>
      <c r="Q6" s="162">
        <v>0.40600000000000003</v>
      </c>
      <c r="R6" s="116"/>
      <c r="T6" s="162">
        <v>0.13400000000000001</v>
      </c>
      <c r="W6" s="162">
        <v>0.318</v>
      </c>
      <c r="Z6" s="162">
        <v>0.33200000000000002</v>
      </c>
      <c r="AA6" s="116"/>
      <c r="AC6" s="162">
        <v>0.248</v>
      </c>
      <c r="AF6" s="162">
        <v>0.33600000000000002</v>
      </c>
      <c r="AI6" s="162">
        <v>0.33900000000000002</v>
      </c>
      <c r="AJ6" s="4"/>
      <c r="AL6" s="165" t="s">
        <v>454</v>
      </c>
      <c r="AM6" s="171" t="s">
        <v>455</v>
      </c>
      <c r="AN6" s="171" t="s">
        <v>456</v>
      </c>
      <c r="AO6" s="171"/>
      <c r="AP6" s="171"/>
      <c r="AQ6" s="171"/>
    </row>
    <row r="7" spans="1:59" s="162" customFormat="1">
      <c r="A7" s="162" t="s">
        <v>432</v>
      </c>
      <c r="B7" s="162" t="s">
        <v>123</v>
      </c>
      <c r="E7" s="162" t="s">
        <v>123</v>
      </c>
      <c r="H7" s="162" t="s">
        <v>123</v>
      </c>
      <c r="I7" s="116"/>
      <c r="K7" s="162">
        <v>8.9999999999999993E-3</v>
      </c>
      <c r="N7" s="162" t="s">
        <v>123</v>
      </c>
      <c r="Q7" s="162" t="s">
        <v>123</v>
      </c>
      <c r="R7" s="116"/>
      <c r="T7" s="162">
        <v>8.1000000000000003E-2</v>
      </c>
      <c r="W7" s="162" t="s">
        <v>123</v>
      </c>
      <c r="Z7" s="162" t="s">
        <v>123</v>
      </c>
      <c r="AA7" s="116"/>
      <c r="AC7" s="162">
        <v>1E-3</v>
      </c>
      <c r="AF7" s="162" t="s">
        <v>123</v>
      </c>
      <c r="AI7" s="162" t="s">
        <v>123</v>
      </c>
      <c r="AJ7" s="4"/>
      <c r="AL7" s="165" t="s">
        <v>457</v>
      </c>
      <c r="AM7" s="171"/>
      <c r="AN7" s="171"/>
      <c r="AO7" s="171"/>
      <c r="AP7" s="171"/>
      <c r="AQ7" s="171"/>
    </row>
    <row r="8" spans="1:59">
      <c r="B8" s="159"/>
      <c r="C8" s="11"/>
      <c r="D8" s="105"/>
      <c r="E8" s="53"/>
      <c r="F8" s="54"/>
      <c r="G8" s="105"/>
      <c r="H8" s="53"/>
      <c r="I8" s="28"/>
      <c r="J8" s="105"/>
      <c r="K8" s="53"/>
      <c r="L8" s="11"/>
      <c r="M8" s="105"/>
      <c r="N8" s="53"/>
      <c r="O8" s="54"/>
      <c r="P8" s="105"/>
      <c r="Q8" s="53"/>
      <c r="R8" s="28"/>
      <c r="S8" s="105"/>
      <c r="T8" s="53"/>
      <c r="U8" s="11"/>
      <c r="V8" s="105"/>
      <c r="W8" s="53"/>
      <c r="X8" s="54"/>
      <c r="Y8" s="105"/>
      <c r="Z8" s="53"/>
      <c r="AA8" s="28"/>
      <c r="AB8" s="105"/>
      <c r="AC8" s="53"/>
      <c r="AD8" s="11"/>
      <c r="AE8" s="105"/>
      <c r="AF8" s="53"/>
      <c r="AG8" s="54"/>
      <c r="AH8" s="105"/>
      <c r="AI8" s="53"/>
      <c r="AJ8" s="28"/>
      <c r="AM8" s="161"/>
      <c r="AN8" s="170"/>
      <c r="AO8" s="170"/>
      <c r="AP8" s="170"/>
      <c r="BG8" s="8"/>
    </row>
    <row r="9" spans="1:59" s="85" customFormat="1">
      <c r="A9" s="109" t="s">
        <v>280</v>
      </c>
      <c r="B9" s="109" t="s">
        <v>293</v>
      </c>
      <c r="C9" s="30"/>
      <c r="D9" s="160" t="s">
        <v>280</v>
      </c>
      <c r="E9" s="109" t="s">
        <v>293</v>
      </c>
      <c r="F9" s="30"/>
      <c r="G9" s="160" t="s">
        <v>280</v>
      </c>
      <c r="H9" s="109" t="s">
        <v>293</v>
      </c>
      <c r="I9" s="116"/>
      <c r="J9" s="109" t="s">
        <v>280</v>
      </c>
      <c r="K9" s="109" t="s">
        <v>293</v>
      </c>
      <c r="L9" s="30"/>
      <c r="M9" s="160" t="s">
        <v>280</v>
      </c>
      <c r="N9" s="109" t="s">
        <v>293</v>
      </c>
      <c r="O9" s="30"/>
      <c r="P9" s="160" t="s">
        <v>280</v>
      </c>
      <c r="Q9" s="109" t="s">
        <v>293</v>
      </c>
      <c r="R9" s="116"/>
      <c r="S9" s="109" t="s">
        <v>280</v>
      </c>
      <c r="T9" s="109" t="s">
        <v>293</v>
      </c>
      <c r="U9" s="30"/>
      <c r="V9" s="160" t="s">
        <v>280</v>
      </c>
      <c r="W9" s="109" t="s">
        <v>293</v>
      </c>
      <c r="X9" s="30"/>
      <c r="Y9" s="160" t="s">
        <v>280</v>
      </c>
      <c r="Z9" s="109" t="s">
        <v>293</v>
      </c>
      <c r="AA9" s="116"/>
      <c r="AB9" s="109" t="s">
        <v>280</v>
      </c>
      <c r="AC9" s="109" t="s">
        <v>293</v>
      </c>
      <c r="AD9" s="30"/>
      <c r="AE9" s="160" t="s">
        <v>280</v>
      </c>
      <c r="AF9" s="109" t="s">
        <v>293</v>
      </c>
      <c r="AG9" s="30"/>
      <c r="AH9" s="160" t="s">
        <v>280</v>
      </c>
      <c r="AI9" s="109" t="s">
        <v>293</v>
      </c>
      <c r="AJ9" s="116"/>
      <c r="AL9" s="163" t="s">
        <v>442</v>
      </c>
      <c r="AM9" s="161" t="s">
        <v>443</v>
      </c>
      <c r="AN9" s="161" t="s">
        <v>444</v>
      </c>
      <c r="AO9" s="161" t="s">
        <v>149</v>
      </c>
      <c r="AP9" s="161" t="s">
        <v>144</v>
      </c>
      <c r="AQ9" s="168"/>
      <c r="BG9" s="117"/>
    </row>
    <row r="10" spans="1:59">
      <c r="A10" s="8">
        <v>3</v>
      </c>
      <c r="B10" s="15">
        <v>5</v>
      </c>
      <c r="D10">
        <v>3</v>
      </c>
      <c r="E10" s="5">
        <v>35</v>
      </c>
      <c r="F10" s="15"/>
      <c r="G10">
        <v>3</v>
      </c>
      <c r="H10">
        <v>15</v>
      </c>
      <c r="I10" s="28"/>
      <c r="J10">
        <v>3</v>
      </c>
      <c r="K10">
        <v>10</v>
      </c>
      <c r="L10" s="8"/>
      <c r="M10">
        <v>3</v>
      </c>
      <c r="N10">
        <v>35</v>
      </c>
      <c r="O10" s="15"/>
      <c r="P10">
        <v>3</v>
      </c>
      <c r="Q10">
        <v>20</v>
      </c>
      <c r="R10" s="28"/>
      <c r="S10">
        <v>3</v>
      </c>
      <c r="T10" s="8">
        <v>30</v>
      </c>
      <c r="V10">
        <v>3</v>
      </c>
      <c r="W10" s="8">
        <v>45</v>
      </c>
      <c r="Y10">
        <v>3</v>
      </c>
      <c r="Z10">
        <v>50</v>
      </c>
      <c r="AA10" s="28"/>
      <c r="AB10">
        <v>3</v>
      </c>
      <c r="AC10">
        <v>30</v>
      </c>
      <c r="AE10">
        <v>3</v>
      </c>
      <c r="AF10">
        <v>45</v>
      </c>
      <c r="AH10">
        <v>3</v>
      </c>
      <c r="AI10">
        <v>65</v>
      </c>
      <c r="AJ10" s="28"/>
      <c r="AL10" s="163" t="s">
        <v>445</v>
      </c>
      <c r="AM10" s="161">
        <v>17.567</v>
      </c>
      <c r="AN10" s="161">
        <v>1.3280000000000001</v>
      </c>
      <c r="AO10" s="161">
        <v>13.23</v>
      </c>
      <c r="AP10" s="161" t="s">
        <v>123</v>
      </c>
      <c r="BG10" s="8"/>
    </row>
    <row r="11" spans="1:59">
      <c r="A11" s="8">
        <v>3</v>
      </c>
      <c r="B11" s="15">
        <v>5</v>
      </c>
      <c r="D11">
        <v>3</v>
      </c>
      <c r="E11" s="5">
        <v>20</v>
      </c>
      <c r="F11" s="15"/>
      <c r="G11">
        <v>3</v>
      </c>
      <c r="H11">
        <v>5</v>
      </c>
      <c r="I11" s="4"/>
      <c r="J11">
        <v>3</v>
      </c>
      <c r="K11">
        <v>10</v>
      </c>
      <c r="M11">
        <v>3</v>
      </c>
      <c r="N11">
        <v>15</v>
      </c>
      <c r="O11" s="15"/>
      <c r="P11">
        <v>3</v>
      </c>
      <c r="Q11">
        <v>15</v>
      </c>
      <c r="R11" s="4"/>
      <c r="S11">
        <v>3</v>
      </c>
      <c r="T11" s="8">
        <v>25</v>
      </c>
      <c r="V11">
        <v>3</v>
      </c>
      <c r="W11" s="8">
        <v>20</v>
      </c>
      <c r="Y11">
        <v>3</v>
      </c>
      <c r="Z11">
        <v>20</v>
      </c>
      <c r="AA11" s="4"/>
      <c r="AB11">
        <v>3</v>
      </c>
      <c r="AC11">
        <v>30</v>
      </c>
      <c r="AE11">
        <v>3</v>
      </c>
      <c r="AF11">
        <v>20</v>
      </c>
      <c r="AH11">
        <v>3</v>
      </c>
      <c r="AI11">
        <v>15</v>
      </c>
      <c r="AJ11" s="4"/>
      <c r="AL11" s="163" t="s">
        <v>280</v>
      </c>
      <c r="AM11" s="161">
        <v>-0.628</v>
      </c>
      <c r="AN11" s="161">
        <v>0.18099999999999999</v>
      </c>
      <c r="AO11" s="161">
        <v>-3.4729999999999999</v>
      </c>
      <c r="AP11" s="161" t="s">
        <v>123</v>
      </c>
      <c r="BG11" s="8"/>
    </row>
    <row r="12" spans="1:59">
      <c r="A12" s="8">
        <v>3</v>
      </c>
      <c r="B12" s="8">
        <v>10</v>
      </c>
      <c r="D12">
        <v>3</v>
      </c>
      <c r="E12" s="5">
        <v>20</v>
      </c>
      <c r="F12" s="15"/>
      <c r="G12" s="15">
        <v>4</v>
      </c>
      <c r="H12">
        <v>65</v>
      </c>
      <c r="I12" s="4"/>
      <c r="J12">
        <v>3</v>
      </c>
      <c r="K12">
        <v>20</v>
      </c>
      <c r="M12">
        <v>3</v>
      </c>
      <c r="N12" s="5">
        <v>10</v>
      </c>
      <c r="P12">
        <v>4</v>
      </c>
      <c r="Q12" s="8">
        <v>60</v>
      </c>
      <c r="R12" s="4"/>
      <c r="S12">
        <v>3</v>
      </c>
      <c r="T12" s="8">
        <v>35</v>
      </c>
      <c r="V12">
        <v>3</v>
      </c>
      <c r="W12" s="8">
        <v>30</v>
      </c>
      <c r="Y12">
        <v>4</v>
      </c>
      <c r="Z12" s="8">
        <v>90</v>
      </c>
      <c r="AA12" s="4"/>
      <c r="AB12">
        <v>3</v>
      </c>
      <c r="AC12">
        <v>35</v>
      </c>
      <c r="AE12">
        <v>3</v>
      </c>
      <c r="AF12">
        <v>30</v>
      </c>
      <c r="AH12" s="15">
        <v>4</v>
      </c>
      <c r="AI12">
        <v>80</v>
      </c>
      <c r="AJ12" s="4"/>
      <c r="AM12" s="161"/>
      <c r="AN12" s="161"/>
      <c r="AO12" s="161"/>
      <c r="AP12" s="161"/>
      <c r="BG12" s="8"/>
    </row>
    <row r="13" spans="1:59">
      <c r="A13" s="8">
        <v>3</v>
      </c>
      <c r="B13" s="8">
        <v>10</v>
      </c>
      <c r="D13">
        <v>3</v>
      </c>
      <c r="E13" s="5">
        <v>15</v>
      </c>
      <c r="F13" s="15"/>
      <c r="G13" s="15">
        <v>4</v>
      </c>
      <c r="H13">
        <v>10</v>
      </c>
      <c r="I13" s="4"/>
      <c r="J13">
        <v>3</v>
      </c>
      <c r="K13" s="15">
        <v>15</v>
      </c>
      <c r="M13">
        <v>3</v>
      </c>
      <c r="N13">
        <v>10</v>
      </c>
      <c r="P13">
        <v>4</v>
      </c>
      <c r="Q13" s="8">
        <v>15</v>
      </c>
      <c r="R13" s="4"/>
      <c r="S13">
        <v>3</v>
      </c>
      <c r="T13" s="15">
        <v>35</v>
      </c>
      <c r="V13">
        <v>3</v>
      </c>
      <c r="W13" s="8">
        <v>25</v>
      </c>
      <c r="Y13">
        <v>4</v>
      </c>
      <c r="Z13" s="8">
        <v>20</v>
      </c>
      <c r="AA13" s="4"/>
      <c r="AB13">
        <v>3</v>
      </c>
      <c r="AC13" s="15">
        <v>35</v>
      </c>
      <c r="AE13">
        <v>3</v>
      </c>
      <c r="AF13">
        <v>30</v>
      </c>
      <c r="AG13" s="8"/>
      <c r="AH13" s="15">
        <v>4</v>
      </c>
      <c r="AI13">
        <v>25</v>
      </c>
      <c r="AJ13" s="4"/>
      <c r="AK13" s="8"/>
      <c r="AL13" s="166" t="s">
        <v>446</v>
      </c>
      <c r="AM13" s="161"/>
      <c r="AN13" s="161"/>
      <c r="AO13" s="161"/>
      <c r="AP13" s="161"/>
      <c r="BG13" s="8"/>
    </row>
    <row r="14" spans="1:59">
      <c r="A14" s="8">
        <v>3</v>
      </c>
      <c r="B14" s="15">
        <v>10</v>
      </c>
      <c r="D14">
        <v>3</v>
      </c>
      <c r="E14" s="5">
        <v>20</v>
      </c>
      <c r="F14" s="15"/>
      <c r="G14" s="15">
        <v>4</v>
      </c>
      <c r="H14">
        <v>15</v>
      </c>
      <c r="I14" s="4"/>
      <c r="J14">
        <v>3</v>
      </c>
      <c r="K14" s="15">
        <v>10</v>
      </c>
      <c r="M14">
        <v>3</v>
      </c>
      <c r="N14">
        <v>20</v>
      </c>
      <c r="P14">
        <v>4</v>
      </c>
      <c r="Q14" s="8">
        <v>10</v>
      </c>
      <c r="R14" s="4"/>
      <c r="S14">
        <v>3</v>
      </c>
      <c r="T14" s="15">
        <v>25</v>
      </c>
      <c r="V14">
        <v>3</v>
      </c>
      <c r="W14" s="8">
        <v>30</v>
      </c>
      <c r="Y14">
        <v>4</v>
      </c>
      <c r="Z14" s="8">
        <v>30</v>
      </c>
      <c r="AA14" s="4"/>
      <c r="AB14">
        <v>3</v>
      </c>
      <c r="AC14" s="15">
        <v>30</v>
      </c>
      <c r="AE14">
        <v>3</v>
      </c>
      <c r="AF14">
        <v>45</v>
      </c>
      <c r="AG14" s="8"/>
      <c r="AH14" s="15">
        <v>4</v>
      </c>
      <c r="AI14">
        <v>30</v>
      </c>
      <c r="AJ14" s="4"/>
      <c r="AK14" s="8"/>
      <c r="AL14" s="166" t="s">
        <v>442</v>
      </c>
      <c r="AM14" s="161" t="s">
        <v>140</v>
      </c>
      <c r="AN14" s="161" t="s">
        <v>141</v>
      </c>
      <c r="AO14" s="161" t="s">
        <v>142</v>
      </c>
      <c r="AP14" s="161" t="s">
        <v>143</v>
      </c>
      <c r="AQ14" s="168" t="s">
        <v>144</v>
      </c>
      <c r="BG14" s="8"/>
    </row>
    <row r="15" spans="1:59">
      <c r="A15" s="8">
        <v>3</v>
      </c>
      <c r="B15" s="15">
        <v>10</v>
      </c>
      <c r="D15">
        <v>3</v>
      </c>
      <c r="E15" s="5">
        <v>60</v>
      </c>
      <c r="F15" s="15"/>
      <c r="G15" s="15">
        <v>4</v>
      </c>
      <c r="H15">
        <v>45</v>
      </c>
      <c r="I15" s="4"/>
      <c r="J15">
        <v>3</v>
      </c>
      <c r="K15" s="15">
        <v>10</v>
      </c>
      <c r="M15">
        <v>3</v>
      </c>
      <c r="N15">
        <v>45</v>
      </c>
      <c r="P15">
        <v>4</v>
      </c>
      <c r="Q15" s="8">
        <v>40</v>
      </c>
      <c r="R15" s="4"/>
      <c r="S15">
        <v>3</v>
      </c>
      <c r="T15" s="15">
        <v>35</v>
      </c>
      <c r="V15">
        <v>3</v>
      </c>
      <c r="W15" s="8">
        <v>80</v>
      </c>
      <c r="Y15">
        <v>4</v>
      </c>
      <c r="Z15" s="8">
        <v>75</v>
      </c>
      <c r="AA15" s="4"/>
      <c r="AB15">
        <v>3</v>
      </c>
      <c r="AC15" s="15">
        <v>30</v>
      </c>
      <c r="AE15">
        <v>3</v>
      </c>
      <c r="AF15">
        <v>75</v>
      </c>
      <c r="AG15" s="15"/>
      <c r="AH15" s="15">
        <v>4</v>
      </c>
      <c r="AI15">
        <v>70</v>
      </c>
      <c r="AJ15" s="4"/>
      <c r="AK15" s="8"/>
      <c r="AL15" s="166" t="s">
        <v>431</v>
      </c>
      <c r="AM15" s="161">
        <v>1</v>
      </c>
      <c r="AN15" s="161">
        <v>426.84399999999999</v>
      </c>
      <c r="AO15" s="161">
        <v>426.84399999999999</v>
      </c>
      <c r="AP15" s="161">
        <v>12.065</v>
      </c>
      <c r="AQ15" s="168" t="s">
        <v>123</v>
      </c>
      <c r="BG15" s="8"/>
    </row>
    <row r="16" spans="1:59">
      <c r="A16" s="8">
        <v>3</v>
      </c>
      <c r="B16" s="8">
        <v>10</v>
      </c>
      <c r="D16">
        <v>3</v>
      </c>
      <c r="E16" s="5">
        <v>55</v>
      </c>
      <c r="F16" s="15"/>
      <c r="G16" s="15">
        <v>4</v>
      </c>
      <c r="H16">
        <v>25</v>
      </c>
      <c r="I16" s="4"/>
      <c r="J16">
        <v>3</v>
      </c>
      <c r="K16" s="15">
        <v>10</v>
      </c>
      <c r="M16">
        <v>3</v>
      </c>
      <c r="N16">
        <v>60</v>
      </c>
      <c r="P16">
        <v>4</v>
      </c>
      <c r="Q16" s="8">
        <v>30</v>
      </c>
      <c r="R16" s="4"/>
      <c r="S16">
        <v>3</v>
      </c>
      <c r="T16" s="15">
        <v>45</v>
      </c>
      <c r="V16">
        <v>3</v>
      </c>
      <c r="W16" s="8">
        <v>70</v>
      </c>
      <c r="Y16">
        <v>4</v>
      </c>
      <c r="Z16" s="8">
        <v>25</v>
      </c>
      <c r="AA16" s="4"/>
      <c r="AB16">
        <v>3</v>
      </c>
      <c r="AC16" s="15">
        <v>30</v>
      </c>
      <c r="AE16">
        <v>3</v>
      </c>
      <c r="AF16">
        <v>80</v>
      </c>
      <c r="AG16" s="15"/>
      <c r="AH16" s="15">
        <v>4</v>
      </c>
      <c r="AI16">
        <v>25</v>
      </c>
      <c r="AJ16" s="4"/>
      <c r="AK16" s="8"/>
      <c r="AL16" s="166" t="s">
        <v>145</v>
      </c>
      <c r="AM16" s="161">
        <v>168</v>
      </c>
      <c r="AN16" s="161">
        <v>5943.7439999999997</v>
      </c>
      <c r="AO16" s="161">
        <v>35.378999999999998</v>
      </c>
      <c r="AP16" s="161"/>
      <c r="BG16" s="8"/>
    </row>
    <row r="17" spans="1:59">
      <c r="A17" s="8">
        <v>3</v>
      </c>
      <c r="B17" s="8">
        <v>10</v>
      </c>
      <c r="D17">
        <v>3</v>
      </c>
      <c r="E17" s="5">
        <v>25</v>
      </c>
      <c r="F17" s="15"/>
      <c r="G17" s="15">
        <v>4</v>
      </c>
      <c r="H17">
        <v>25</v>
      </c>
      <c r="I17" s="4"/>
      <c r="J17">
        <v>3</v>
      </c>
      <c r="K17" s="15">
        <v>15</v>
      </c>
      <c r="M17">
        <v>3</v>
      </c>
      <c r="N17">
        <v>20</v>
      </c>
      <c r="P17">
        <v>4</v>
      </c>
      <c r="Q17" s="8">
        <v>10</v>
      </c>
      <c r="R17" s="4"/>
      <c r="S17">
        <v>3</v>
      </c>
      <c r="T17" s="15">
        <v>40</v>
      </c>
      <c r="V17">
        <v>3</v>
      </c>
      <c r="W17" s="8">
        <v>45</v>
      </c>
      <c r="Y17">
        <v>4</v>
      </c>
      <c r="Z17" s="8">
        <v>30</v>
      </c>
      <c r="AA17" s="4"/>
      <c r="AB17">
        <v>3</v>
      </c>
      <c r="AC17" s="15">
        <v>40</v>
      </c>
      <c r="AE17">
        <v>3</v>
      </c>
      <c r="AF17">
        <v>45</v>
      </c>
      <c r="AG17" s="107"/>
      <c r="AH17" s="15">
        <v>4</v>
      </c>
      <c r="AI17">
        <v>25</v>
      </c>
      <c r="AJ17" s="4"/>
      <c r="AL17" s="163" t="s">
        <v>146</v>
      </c>
      <c r="AM17" s="161">
        <v>169</v>
      </c>
      <c r="AN17" s="161">
        <v>6370.5879999999997</v>
      </c>
      <c r="AO17" s="161">
        <v>37.695999999999998</v>
      </c>
      <c r="AP17" s="161"/>
      <c r="BG17" s="8"/>
    </row>
    <row r="18" spans="1:59">
      <c r="A18" s="8">
        <v>3</v>
      </c>
      <c r="B18" s="15">
        <v>10</v>
      </c>
      <c r="D18">
        <v>3</v>
      </c>
      <c r="E18" s="5">
        <v>25</v>
      </c>
      <c r="F18" s="15"/>
      <c r="G18" s="15">
        <v>4</v>
      </c>
      <c r="H18">
        <v>10</v>
      </c>
      <c r="I18" s="4"/>
      <c r="J18">
        <v>3</v>
      </c>
      <c r="K18" s="15">
        <v>20</v>
      </c>
      <c r="M18">
        <v>3</v>
      </c>
      <c r="N18">
        <v>35</v>
      </c>
      <c r="P18">
        <v>4</v>
      </c>
      <c r="Q18" s="8">
        <v>10</v>
      </c>
      <c r="R18" s="4"/>
      <c r="S18">
        <v>3</v>
      </c>
      <c r="T18" s="15">
        <v>40</v>
      </c>
      <c r="V18">
        <v>3</v>
      </c>
      <c r="W18" s="8">
        <v>65</v>
      </c>
      <c r="Y18">
        <v>4</v>
      </c>
      <c r="Z18" s="8">
        <v>25</v>
      </c>
      <c r="AA18" s="4"/>
      <c r="AB18">
        <v>3</v>
      </c>
      <c r="AC18" s="15">
        <v>40</v>
      </c>
      <c r="AE18">
        <v>3</v>
      </c>
      <c r="AF18">
        <v>60</v>
      </c>
      <c r="AG18" s="15"/>
      <c r="AH18" s="15">
        <v>4</v>
      </c>
      <c r="AI18">
        <v>15</v>
      </c>
      <c r="AJ18" s="4"/>
      <c r="AM18" s="161"/>
      <c r="AN18" s="161"/>
      <c r="AO18" s="161"/>
      <c r="AP18" s="161"/>
      <c r="BG18" s="8"/>
    </row>
    <row r="19" spans="1:59">
      <c r="A19" s="8">
        <v>3</v>
      </c>
      <c r="B19" s="15">
        <v>10</v>
      </c>
      <c r="D19">
        <v>3</v>
      </c>
      <c r="E19" s="5">
        <v>30</v>
      </c>
      <c r="F19" s="15"/>
      <c r="G19" s="15">
        <v>4</v>
      </c>
      <c r="H19">
        <v>25</v>
      </c>
      <c r="I19" s="4"/>
      <c r="J19">
        <v>3</v>
      </c>
      <c r="K19" s="15">
        <v>10</v>
      </c>
      <c r="M19">
        <v>3</v>
      </c>
      <c r="N19">
        <v>40</v>
      </c>
      <c r="P19">
        <v>4</v>
      </c>
      <c r="Q19" s="8">
        <v>25</v>
      </c>
      <c r="R19" s="4"/>
      <c r="S19">
        <v>3</v>
      </c>
      <c r="T19" s="15">
        <v>35</v>
      </c>
      <c r="V19">
        <v>3</v>
      </c>
      <c r="W19" s="8">
        <v>75</v>
      </c>
      <c r="Y19">
        <v>4</v>
      </c>
      <c r="Z19" s="8">
        <v>55</v>
      </c>
      <c r="AA19" s="4"/>
      <c r="AB19">
        <v>3</v>
      </c>
      <c r="AC19" s="15">
        <v>35</v>
      </c>
      <c r="AE19">
        <v>3</v>
      </c>
      <c r="AF19">
        <v>75</v>
      </c>
      <c r="AG19" s="15"/>
      <c r="AH19" s="15">
        <v>4</v>
      </c>
      <c r="AI19">
        <v>45</v>
      </c>
      <c r="AJ19" s="4"/>
      <c r="AL19" s="163" t="s">
        <v>447</v>
      </c>
      <c r="AM19" s="161" t="s">
        <v>70</v>
      </c>
      <c r="AN19" s="161" t="s">
        <v>171</v>
      </c>
      <c r="AO19" s="161"/>
      <c r="AP19" s="161"/>
      <c r="BG19" s="8"/>
    </row>
    <row r="20" spans="1:59">
      <c r="A20" s="8">
        <v>3</v>
      </c>
      <c r="B20" s="15">
        <v>10</v>
      </c>
      <c r="D20">
        <v>3</v>
      </c>
      <c r="E20" s="5">
        <v>40</v>
      </c>
      <c r="F20" s="15"/>
      <c r="G20" s="15">
        <v>4</v>
      </c>
      <c r="H20">
        <v>30</v>
      </c>
      <c r="I20" s="4"/>
      <c r="J20">
        <v>3</v>
      </c>
      <c r="K20" s="15">
        <v>10</v>
      </c>
      <c r="M20">
        <v>3</v>
      </c>
      <c r="N20">
        <v>40</v>
      </c>
      <c r="P20">
        <v>4</v>
      </c>
      <c r="Q20" s="8">
        <v>45</v>
      </c>
      <c r="R20" s="4"/>
      <c r="S20">
        <v>3</v>
      </c>
      <c r="T20" s="15">
        <v>25</v>
      </c>
      <c r="V20">
        <v>3</v>
      </c>
      <c r="W20" s="8">
        <v>60</v>
      </c>
      <c r="Y20">
        <v>4</v>
      </c>
      <c r="Z20" s="8">
        <v>80</v>
      </c>
      <c r="AA20" s="4"/>
      <c r="AB20">
        <v>3</v>
      </c>
      <c r="AC20" s="15">
        <v>25</v>
      </c>
      <c r="AE20">
        <v>3</v>
      </c>
      <c r="AF20">
        <v>65</v>
      </c>
      <c r="AH20" s="15">
        <v>4</v>
      </c>
      <c r="AI20">
        <v>65</v>
      </c>
      <c r="AJ20" s="4"/>
      <c r="AL20" s="163" t="s">
        <v>449</v>
      </c>
      <c r="AM20" s="161" t="s">
        <v>68</v>
      </c>
      <c r="AN20" s="161" t="s">
        <v>458</v>
      </c>
      <c r="AO20" s="161"/>
      <c r="AP20" s="161"/>
      <c r="BG20" s="8"/>
    </row>
    <row r="21" spans="1:59">
      <c r="A21" s="8">
        <v>3</v>
      </c>
      <c r="B21" s="15">
        <v>10</v>
      </c>
      <c r="D21">
        <v>4</v>
      </c>
      <c r="E21" s="5">
        <v>40</v>
      </c>
      <c r="F21" s="15"/>
      <c r="G21" s="15">
        <v>4</v>
      </c>
      <c r="H21">
        <v>55</v>
      </c>
      <c r="I21" s="4"/>
      <c r="J21">
        <v>3</v>
      </c>
      <c r="K21">
        <v>20</v>
      </c>
      <c r="M21">
        <v>4</v>
      </c>
      <c r="N21">
        <v>30</v>
      </c>
      <c r="P21">
        <v>4</v>
      </c>
      <c r="Q21" s="8">
        <v>45</v>
      </c>
      <c r="R21" s="4"/>
      <c r="S21">
        <v>3</v>
      </c>
      <c r="T21" s="8">
        <v>40</v>
      </c>
      <c r="V21">
        <v>4</v>
      </c>
      <c r="W21" s="8">
        <v>50</v>
      </c>
      <c r="X21" s="5"/>
      <c r="Y21">
        <v>4</v>
      </c>
      <c r="Z21" s="8">
        <v>75</v>
      </c>
      <c r="AA21" s="4"/>
      <c r="AB21">
        <v>3</v>
      </c>
      <c r="AC21">
        <v>40</v>
      </c>
      <c r="AD21" s="5"/>
      <c r="AE21" s="15">
        <v>4</v>
      </c>
      <c r="AF21">
        <v>45</v>
      </c>
      <c r="AH21" s="15">
        <v>4</v>
      </c>
      <c r="AI21">
        <v>70</v>
      </c>
      <c r="AJ21" s="4"/>
      <c r="AL21" s="163" t="s">
        <v>420</v>
      </c>
      <c r="AM21" s="161"/>
      <c r="AN21" s="161"/>
      <c r="AO21" s="161"/>
      <c r="AP21" s="161"/>
      <c r="BG21" s="8"/>
    </row>
    <row r="22" spans="1:59">
      <c r="A22" s="8">
        <v>3</v>
      </c>
      <c r="B22" s="8">
        <v>15</v>
      </c>
      <c r="D22">
        <v>4</v>
      </c>
      <c r="E22" s="5">
        <v>20</v>
      </c>
      <c r="F22" s="15"/>
      <c r="G22" s="15">
        <v>4</v>
      </c>
      <c r="H22" s="8">
        <v>40</v>
      </c>
      <c r="I22" s="4"/>
      <c r="J22">
        <v>3</v>
      </c>
      <c r="K22" s="5">
        <v>5</v>
      </c>
      <c r="M22">
        <v>4</v>
      </c>
      <c r="N22">
        <v>10</v>
      </c>
      <c r="P22">
        <v>4</v>
      </c>
      <c r="Q22" s="8">
        <v>45</v>
      </c>
      <c r="R22" s="4"/>
      <c r="S22">
        <v>3</v>
      </c>
      <c r="T22" s="15">
        <v>25</v>
      </c>
      <c r="U22" s="5"/>
      <c r="V22">
        <v>4</v>
      </c>
      <c r="W22" s="8">
        <v>15</v>
      </c>
      <c r="X22" s="107"/>
      <c r="Y22">
        <v>4</v>
      </c>
      <c r="Z22" s="8">
        <v>55</v>
      </c>
      <c r="AA22" s="4"/>
      <c r="AB22">
        <v>3</v>
      </c>
      <c r="AC22" s="5">
        <v>30</v>
      </c>
      <c r="AD22" s="5"/>
      <c r="AE22" s="15">
        <v>4</v>
      </c>
      <c r="AF22">
        <v>20</v>
      </c>
      <c r="AH22" s="15">
        <v>4</v>
      </c>
      <c r="AI22" s="8">
        <v>55</v>
      </c>
      <c r="AJ22" s="4"/>
      <c r="AL22" s="163" t="s">
        <v>459</v>
      </c>
      <c r="AM22" s="161"/>
      <c r="AN22" s="161"/>
      <c r="AO22" s="161"/>
      <c r="AP22" s="161"/>
      <c r="BG22" s="8"/>
    </row>
    <row r="23" spans="1:59">
      <c r="A23" s="8">
        <v>3</v>
      </c>
      <c r="B23" s="8">
        <v>20</v>
      </c>
      <c r="D23">
        <v>4</v>
      </c>
      <c r="E23" s="5">
        <v>20</v>
      </c>
      <c r="F23" s="15"/>
      <c r="G23" s="15">
        <v>4</v>
      </c>
      <c r="H23">
        <v>45</v>
      </c>
      <c r="I23" s="4"/>
      <c r="J23">
        <v>3</v>
      </c>
      <c r="K23" s="5">
        <v>5</v>
      </c>
      <c r="M23">
        <v>4</v>
      </c>
      <c r="N23" s="5">
        <v>10</v>
      </c>
      <c r="O23" s="108"/>
      <c r="P23">
        <v>4</v>
      </c>
      <c r="Q23" s="8">
        <v>35</v>
      </c>
      <c r="R23" s="4"/>
      <c r="S23">
        <v>3</v>
      </c>
      <c r="T23" s="15">
        <v>25</v>
      </c>
      <c r="U23" s="5"/>
      <c r="V23">
        <v>4</v>
      </c>
      <c r="W23" s="8">
        <v>30</v>
      </c>
      <c r="X23" s="5"/>
      <c r="Y23">
        <v>4</v>
      </c>
      <c r="Z23" s="8">
        <v>60</v>
      </c>
      <c r="AA23" s="4"/>
      <c r="AB23">
        <v>3</v>
      </c>
      <c r="AC23" s="5">
        <v>25</v>
      </c>
      <c r="AD23" s="107"/>
      <c r="AE23" s="15">
        <v>4</v>
      </c>
      <c r="AF23">
        <v>25</v>
      </c>
      <c r="AH23" s="15">
        <v>4</v>
      </c>
      <c r="AI23">
        <v>40</v>
      </c>
      <c r="AJ23" s="4"/>
      <c r="AK23" s="8"/>
      <c r="AL23" s="166" t="s">
        <v>433</v>
      </c>
      <c r="AM23" s="166" t="s">
        <v>460</v>
      </c>
      <c r="AN23" s="161"/>
      <c r="AO23" s="161"/>
      <c r="AP23" s="161"/>
      <c r="BG23" s="8"/>
    </row>
    <row r="24" spans="1:59">
      <c r="A24" s="8">
        <v>3</v>
      </c>
      <c r="B24" s="8">
        <v>20</v>
      </c>
      <c r="D24">
        <v>4</v>
      </c>
      <c r="E24" s="5">
        <v>15</v>
      </c>
      <c r="F24" s="15"/>
      <c r="G24" s="15">
        <v>4</v>
      </c>
      <c r="H24">
        <v>35</v>
      </c>
      <c r="I24" s="4"/>
      <c r="J24">
        <v>3</v>
      </c>
      <c r="K24" s="5">
        <v>20</v>
      </c>
      <c r="M24">
        <v>4</v>
      </c>
      <c r="N24">
        <v>10</v>
      </c>
      <c r="O24" s="15"/>
      <c r="P24">
        <v>4</v>
      </c>
      <c r="Q24" s="8">
        <v>35</v>
      </c>
      <c r="R24" s="4"/>
      <c r="S24">
        <v>3</v>
      </c>
      <c r="T24" s="15">
        <v>40</v>
      </c>
      <c r="U24" s="107"/>
      <c r="V24">
        <v>4</v>
      </c>
      <c r="W24" s="8">
        <v>20</v>
      </c>
      <c r="Y24">
        <v>4</v>
      </c>
      <c r="Z24" s="8">
        <v>55</v>
      </c>
      <c r="AA24" s="4"/>
      <c r="AB24">
        <v>3</v>
      </c>
      <c r="AC24" s="5">
        <v>40</v>
      </c>
      <c r="AD24" s="5"/>
      <c r="AE24" s="15">
        <v>4</v>
      </c>
      <c r="AF24">
        <v>30</v>
      </c>
      <c r="AH24" s="15">
        <v>4</v>
      </c>
      <c r="AI24">
        <v>50</v>
      </c>
      <c r="AJ24" s="4"/>
      <c r="AK24" s="8"/>
      <c r="AL24" s="166" t="s">
        <v>435</v>
      </c>
      <c r="AM24" s="161"/>
      <c r="AN24" s="161"/>
      <c r="AO24" s="161"/>
      <c r="AP24" s="161"/>
      <c r="BG24" s="8"/>
    </row>
    <row r="25" spans="1:59">
      <c r="A25" s="8">
        <v>3</v>
      </c>
      <c r="B25" s="15">
        <v>20</v>
      </c>
      <c r="D25">
        <v>4</v>
      </c>
      <c r="E25" s="5">
        <v>20</v>
      </c>
      <c r="F25" s="15"/>
      <c r="G25" s="15">
        <v>4</v>
      </c>
      <c r="H25">
        <v>50</v>
      </c>
      <c r="I25" s="4"/>
      <c r="J25">
        <v>3</v>
      </c>
      <c r="K25" s="5">
        <v>5</v>
      </c>
      <c r="M25">
        <v>4</v>
      </c>
      <c r="N25">
        <v>15</v>
      </c>
      <c r="O25" s="15"/>
      <c r="P25">
        <v>4</v>
      </c>
      <c r="Q25" s="8">
        <v>40</v>
      </c>
      <c r="R25" s="4"/>
      <c r="S25">
        <v>3</v>
      </c>
      <c r="T25" s="15">
        <v>25</v>
      </c>
      <c r="U25" s="5"/>
      <c r="V25">
        <v>4</v>
      </c>
      <c r="W25" s="8">
        <v>35</v>
      </c>
      <c r="Y25">
        <v>4</v>
      </c>
      <c r="Z25" s="8">
        <v>50</v>
      </c>
      <c r="AA25" s="4"/>
      <c r="AB25">
        <v>3</v>
      </c>
      <c r="AC25" s="5">
        <v>30</v>
      </c>
      <c r="AD25" s="5"/>
      <c r="AE25" s="15">
        <v>4</v>
      </c>
      <c r="AF25">
        <v>45</v>
      </c>
      <c r="AH25" s="15">
        <v>4</v>
      </c>
      <c r="AI25">
        <v>55</v>
      </c>
      <c r="AJ25" s="4"/>
      <c r="AK25" s="8"/>
      <c r="AL25" s="166" t="s">
        <v>461</v>
      </c>
      <c r="AM25" s="161"/>
      <c r="AN25" s="161"/>
      <c r="AO25" s="161"/>
      <c r="AP25" s="161"/>
      <c r="BG25" s="8"/>
    </row>
    <row r="26" spans="1:59">
      <c r="A26" s="8">
        <v>3</v>
      </c>
      <c r="B26" s="8">
        <v>25</v>
      </c>
      <c r="D26">
        <v>4</v>
      </c>
      <c r="E26" s="5">
        <v>75</v>
      </c>
      <c r="F26" s="15"/>
      <c r="G26" s="15">
        <v>4</v>
      </c>
      <c r="H26">
        <v>20</v>
      </c>
      <c r="I26" s="4"/>
      <c r="J26">
        <v>3</v>
      </c>
      <c r="K26" s="5">
        <v>5</v>
      </c>
      <c r="M26">
        <v>4</v>
      </c>
      <c r="N26">
        <v>70</v>
      </c>
      <c r="O26" s="15"/>
      <c r="P26">
        <v>4</v>
      </c>
      <c r="Q26" s="8">
        <v>20</v>
      </c>
      <c r="R26" s="4"/>
      <c r="S26">
        <v>3</v>
      </c>
      <c r="T26" s="15">
        <v>25</v>
      </c>
      <c r="U26" s="5"/>
      <c r="V26">
        <v>4</v>
      </c>
      <c r="W26" s="8">
        <v>100</v>
      </c>
      <c r="Y26">
        <v>4</v>
      </c>
      <c r="Z26" s="8">
        <v>40</v>
      </c>
      <c r="AA26" s="4"/>
      <c r="AB26">
        <v>3</v>
      </c>
      <c r="AC26" s="5">
        <v>25</v>
      </c>
      <c r="AE26" s="15">
        <v>4</v>
      </c>
      <c r="AF26">
        <v>100</v>
      </c>
      <c r="AH26" s="15">
        <v>4</v>
      </c>
      <c r="AI26">
        <v>40</v>
      </c>
      <c r="AJ26" s="4"/>
      <c r="AK26" s="108"/>
      <c r="AL26" s="163" t="s">
        <v>462</v>
      </c>
      <c r="AM26" s="161"/>
      <c r="AN26" s="161"/>
      <c r="AO26" s="161"/>
      <c r="AP26" s="161"/>
      <c r="BG26" s="8"/>
    </row>
    <row r="27" spans="1:59">
      <c r="A27" s="8">
        <v>3</v>
      </c>
      <c r="B27" s="8">
        <v>25</v>
      </c>
      <c r="D27">
        <v>4</v>
      </c>
      <c r="E27" s="5">
        <v>65</v>
      </c>
      <c r="F27" s="15"/>
      <c r="G27" s="15">
        <v>4</v>
      </c>
      <c r="H27">
        <v>15</v>
      </c>
      <c r="I27" s="4"/>
      <c r="J27">
        <v>3</v>
      </c>
      <c r="K27" s="5">
        <v>5</v>
      </c>
      <c r="M27">
        <v>4</v>
      </c>
      <c r="N27">
        <v>60</v>
      </c>
      <c r="O27" s="15"/>
      <c r="P27">
        <v>4</v>
      </c>
      <c r="Q27" s="8">
        <v>10</v>
      </c>
      <c r="R27" s="4"/>
      <c r="S27">
        <v>3</v>
      </c>
      <c r="T27" s="15">
        <v>25</v>
      </c>
      <c r="U27" s="5"/>
      <c r="V27">
        <v>4</v>
      </c>
      <c r="W27" s="8">
        <v>80</v>
      </c>
      <c r="Y27">
        <v>4</v>
      </c>
      <c r="Z27" s="8">
        <v>35</v>
      </c>
      <c r="AA27" s="4"/>
      <c r="AB27">
        <v>3</v>
      </c>
      <c r="AC27" s="5">
        <v>30</v>
      </c>
      <c r="AE27" s="15">
        <v>4</v>
      </c>
      <c r="AF27">
        <v>80</v>
      </c>
      <c r="AH27" s="15">
        <v>4</v>
      </c>
      <c r="AI27">
        <v>35</v>
      </c>
      <c r="AJ27" s="4"/>
      <c r="AK27" s="15"/>
      <c r="AL27" s="163" t="s">
        <v>463</v>
      </c>
      <c r="AM27" s="161" t="s">
        <v>464</v>
      </c>
      <c r="AN27" s="161" t="s">
        <v>465</v>
      </c>
      <c r="AO27" s="161"/>
      <c r="AP27" s="161"/>
      <c r="BG27" s="8"/>
    </row>
    <row r="28" spans="1:59">
      <c r="A28" s="8">
        <v>4</v>
      </c>
      <c r="B28" s="8">
        <v>20</v>
      </c>
      <c r="D28">
        <v>4</v>
      </c>
      <c r="E28" s="5">
        <v>15</v>
      </c>
      <c r="F28" s="15"/>
      <c r="G28" s="15">
        <v>4</v>
      </c>
      <c r="H28">
        <v>5</v>
      </c>
      <c r="I28" s="4"/>
      <c r="J28" s="15">
        <v>4</v>
      </c>
      <c r="K28" s="5">
        <v>15</v>
      </c>
      <c r="M28">
        <v>4</v>
      </c>
      <c r="N28">
        <v>5</v>
      </c>
      <c r="O28" s="15"/>
      <c r="P28">
        <v>4</v>
      </c>
      <c r="Q28" s="8">
        <v>5</v>
      </c>
      <c r="R28" s="4"/>
      <c r="S28">
        <v>4</v>
      </c>
      <c r="T28" s="15">
        <v>30</v>
      </c>
      <c r="V28">
        <v>4</v>
      </c>
      <c r="W28" s="8">
        <v>35</v>
      </c>
      <c r="Y28">
        <v>4</v>
      </c>
      <c r="Z28" s="8">
        <v>15</v>
      </c>
      <c r="AA28" s="4"/>
      <c r="AB28">
        <v>4</v>
      </c>
      <c r="AC28" s="15">
        <v>35</v>
      </c>
      <c r="AE28" s="15">
        <v>4</v>
      </c>
      <c r="AF28">
        <v>25</v>
      </c>
      <c r="AH28" s="15">
        <v>4</v>
      </c>
      <c r="AI28">
        <v>15</v>
      </c>
      <c r="AJ28" s="4"/>
      <c r="AK28" s="8"/>
      <c r="AL28" s="163" t="s">
        <v>466</v>
      </c>
      <c r="AM28" s="161"/>
      <c r="AN28" s="161"/>
      <c r="AO28" s="161"/>
      <c r="AP28" s="161"/>
      <c r="BG28" s="8"/>
    </row>
    <row r="29" spans="1:59">
      <c r="A29" s="8">
        <v>4</v>
      </c>
      <c r="B29" s="8">
        <v>35</v>
      </c>
      <c r="D29">
        <v>4</v>
      </c>
      <c r="E29" s="5">
        <v>40</v>
      </c>
      <c r="F29" s="15"/>
      <c r="G29" s="15">
        <v>4</v>
      </c>
      <c r="H29" s="8">
        <v>15</v>
      </c>
      <c r="I29" s="4"/>
      <c r="J29" s="15">
        <v>4</v>
      </c>
      <c r="K29" s="5">
        <v>30</v>
      </c>
      <c r="M29">
        <v>4</v>
      </c>
      <c r="N29">
        <v>35</v>
      </c>
      <c r="O29" s="15"/>
      <c r="P29">
        <v>4</v>
      </c>
      <c r="Q29" s="8">
        <v>10</v>
      </c>
      <c r="R29" s="4"/>
      <c r="S29">
        <v>4</v>
      </c>
      <c r="T29" s="15">
        <v>55</v>
      </c>
      <c r="V29">
        <v>4</v>
      </c>
      <c r="W29" s="8">
        <v>60</v>
      </c>
      <c r="Y29">
        <v>4</v>
      </c>
      <c r="Z29" s="8">
        <v>25</v>
      </c>
      <c r="AA29" s="4"/>
      <c r="AB29">
        <v>4</v>
      </c>
      <c r="AC29" s="8">
        <v>55</v>
      </c>
      <c r="AE29" s="15">
        <v>4</v>
      </c>
      <c r="AF29">
        <v>55</v>
      </c>
      <c r="AH29" s="15">
        <v>4</v>
      </c>
      <c r="AI29" s="8">
        <v>30</v>
      </c>
      <c r="AJ29" s="4"/>
      <c r="AK29" s="8"/>
      <c r="AM29" s="161"/>
      <c r="AN29" s="161"/>
      <c r="AO29" s="161"/>
      <c r="AP29" s="161"/>
      <c r="BG29" s="8"/>
    </row>
    <row r="30" spans="1:59">
      <c r="A30" s="8">
        <v>4</v>
      </c>
      <c r="B30" s="8">
        <v>20</v>
      </c>
      <c r="C30" s="5"/>
      <c r="D30">
        <v>4</v>
      </c>
      <c r="E30" s="5">
        <v>50</v>
      </c>
      <c r="F30" s="15"/>
      <c r="G30" s="15">
        <v>5</v>
      </c>
      <c r="H30">
        <v>80</v>
      </c>
      <c r="I30" s="4"/>
      <c r="J30" s="15">
        <v>4</v>
      </c>
      <c r="K30" s="5">
        <v>15</v>
      </c>
      <c r="M30">
        <v>4</v>
      </c>
      <c r="N30">
        <v>50</v>
      </c>
      <c r="O30" s="15"/>
      <c r="P30" s="15">
        <v>5</v>
      </c>
      <c r="Q30" s="8">
        <v>75</v>
      </c>
      <c r="R30" s="4"/>
      <c r="S30">
        <v>4</v>
      </c>
      <c r="T30" s="15">
        <v>35</v>
      </c>
      <c r="V30">
        <v>4</v>
      </c>
      <c r="W30" s="8">
        <v>55</v>
      </c>
      <c r="Y30" s="15">
        <v>5</v>
      </c>
      <c r="Z30" s="8">
        <v>85</v>
      </c>
      <c r="AA30" s="4"/>
      <c r="AB30">
        <v>4</v>
      </c>
      <c r="AC30" s="8">
        <v>35</v>
      </c>
      <c r="AE30" s="15">
        <v>4</v>
      </c>
      <c r="AF30">
        <v>50</v>
      </c>
      <c r="AH30" s="15">
        <v>5</v>
      </c>
      <c r="AI30">
        <v>100</v>
      </c>
      <c r="AJ30" s="4"/>
      <c r="AK30" s="8"/>
      <c r="AL30" s="163" t="s">
        <v>442</v>
      </c>
      <c r="AM30" s="161" t="s">
        <v>443</v>
      </c>
      <c r="AN30" s="161" t="s">
        <v>444</v>
      </c>
      <c r="AO30" s="161" t="s">
        <v>149</v>
      </c>
      <c r="AP30" s="161" t="s">
        <v>144</v>
      </c>
      <c r="BG30" s="8"/>
    </row>
    <row r="31" spans="1:59">
      <c r="A31" s="8">
        <v>4</v>
      </c>
      <c r="B31" s="8">
        <v>20</v>
      </c>
      <c r="D31">
        <v>4</v>
      </c>
      <c r="E31" s="5">
        <v>50</v>
      </c>
      <c r="G31" s="15">
        <v>5</v>
      </c>
      <c r="H31">
        <v>15</v>
      </c>
      <c r="I31" s="4"/>
      <c r="J31" s="15">
        <v>4</v>
      </c>
      <c r="K31" s="5">
        <v>15</v>
      </c>
      <c r="M31">
        <v>4</v>
      </c>
      <c r="N31">
        <v>45</v>
      </c>
      <c r="O31" s="15"/>
      <c r="P31" s="15">
        <v>5</v>
      </c>
      <c r="Q31" s="8">
        <v>25</v>
      </c>
      <c r="R31" s="4"/>
      <c r="S31">
        <v>4</v>
      </c>
      <c r="T31" s="15">
        <v>40</v>
      </c>
      <c r="V31">
        <v>4</v>
      </c>
      <c r="W31" s="8">
        <v>65</v>
      </c>
      <c r="Y31" s="15">
        <v>5</v>
      </c>
      <c r="Z31" s="8">
        <v>45</v>
      </c>
      <c r="AA31" s="4"/>
      <c r="AB31">
        <v>4</v>
      </c>
      <c r="AC31" s="8">
        <v>35</v>
      </c>
      <c r="AE31" s="15">
        <v>4</v>
      </c>
      <c r="AF31">
        <v>55</v>
      </c>
      <c r="AH31" s="15">
        <v>5</v>
      </c>
      <c r="AI31">
        <v>40</v>
      </c>
      <c r="AJ31" s="4"/>
      <c r="AK31" s="8"/>
      <c r="AL31" s="163" t="s">
        <v>445</v>
      </c>
      <c r="AM31" s="161">
        <v>20.076000000000001</v>
      </c>
      <c r="AN31" s="161">
        <v>5.4269999999999996</v>
      </c>
      <c r="AO31" s="161">
        <v>3.6989999999999998</v>
      </c>
      <c r="AP31" s="161" t="s">
        <v>123</v>
      </c>
      <c r="AR31" s="8"/>
      <c r="AS31" s="8"/>
      <c r="BD31" s="8"/>
      <c r="BE31" s="8"/>
      <c r="BF31" s="8"/>
      <c r="BG31" s="8"/>
    </row>
    <row r="32" spans="1:59">
      <c r="A32" s="8">
        <v>4</v>
      </c>
      <c r="B32" s="8">
        <v>25</v>
      </c>
      <c r="D32">
        <v>4</v>
      </c>
      <c r="E32">
        <v>15</v>
      </c>
      <c r="G32" s="15">
        <v>5</v>
      </c>
      <c r="H32">
        <v>25</v>
      </c>
      <c r="I32" s="4"/>
      <c r="J32" s="15">
        <v>4</v>
      </c>
      <c r="K32" s="15">
        <v>25</v>
      </c>
      <c r="M32">
        <v>4</v>
      </c>
      <c r="N32">
        <v>15</v>
      </c>
      <c r="O32" s="15"/>
      <c r="P32" s="15">
        <v>5</v>
      </c>
      <c r="Q32" s="8">
        <v>50</v>
      </c>
      <c r="R32" s="4"/>
      <c r="S32">
        <v>4</v>
      </c>
      <c r="T32" s="15">
        <v>30</v>
      </c>
      <c r="V32">
        <v>4</v>
      </c>
      <c r="W32" s="8">
        <v>45</v>
      </c>
      <c r="Y32" s="15">
        <v>5</v>
      </c>
      <c r="Z32" s="8">
        <v>40</v>
      </c>
      <c r="AA32" s="4"/>
      <c r="AB32">
        <v>4</v>
      </c>
      <c r="AC32" s="8">
        <v>35</v>
      </c>
      <c r="AE32" s="15">
        <v>4</v>
      </c>
      <c r="AF32">
        <v>55</v>
      </c>
      <c r="AH32" s="15">
        <v>5</v>
      </c>
      <c r="AI32">
        <v>55</v>
      </c>
      <c r="AJ32" s="4"/>
      <c r="AK32" s="8"/>
      <c r="AL32" s="163" t="s">
        <v>280</v>
      </c>
      <c r="AM32" s="161">
        <v>2.95</v>
      </c>
      <c r="AN32" s="161">
        <v>0.71499999999999997</v>
      </c>
      <c r="AO32" s="161">
        <v>4.1239999999999997</v>
      </c>
      <c r="AP32" s="161" t="s">
        <v>123</v>
      </c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</row>
    <row r="33" spans="1:59">
      <c r="A33" s="8">
        <v>4</v>
      </c>
      <c r="B33" s="15">
        <v>10</v>
      </c>
      <c r="D33">
        <v>4</v>
      </c>
      <c r="E33">
        <v>20</v>
      </c>
      <c r="G33" s="15">
        <v>5</v>
      </c>
      <c r="H33">
        <v>55</v>
      </c>
      <c r="I33" s="4"/>
      <c r="J33" s="15">
        <v>4</v>
      </c>
      <c r="K33" s="15">
        <v>5</v>
      </c>
      <c r="M33">
        <v>4</v>
      </c>
      <c r="N33">
        <v>20</v>
      </c>
      <c r="O33" s="15"/>
      <c r="P33" s="15">
        <v>5</v>
      </c>
      <c r="Q33" s="8">
        <v>55</v>
      </c>
      <c r="R33" s="4"/>
      <c r="S33">
        <v>4</v>
      </c>
      <c r="T33" s="15">
        <v>30</v>
      </c>
      <c r="V33">
        <v>4</v>
      </c>
      <c r="W33" s="8">
        <v>35</v>
      </c>
      <c r="Y33" s="15">
        <v>5</v>
      </c>
      <c r="Z33" s="8">
        <v>100</v>
      </c>
      <c r="AA33" s="4"/>
      <c r="AB33">
        <v>4</v>
      </c>
      <c r="AC33" s="15">
        <v>30</v>
      </c>
      <c r="AE33" s="15">
        <v>4</v>
      </c>
      <c r="AF33">
        <v>55</v>
      </c>
      <c r="AH33" s="15">
        <v>5</v>
      </c>
      <c r="AI33">
        <v>100</v>
      </c>
      <c r="AJ33" s="4"/>
      <c r="AK33" s="8"/>
      <c r="AM33" s="161"/>
      <c r="AN33" s="161"/>
      <c r="AO33" s="161"/>
      <c r="AP33" s="161"/>
      <c r="AQ33" s="161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</row>
    <row r="34" spans="1:59">
      <c r="A34" s="8">
        <v>4</v>
      </c>
      <c r="B34" s="15">
        <v>15</v>
      </c>
      <c r="D34">
        <v>4</v>
      </c>
      <c r="E34">
        <v>20</v>
      </c>
      <c r="G34" s="15">
        <v>5</v>
      </c>
      <c r="H34">
        <v>40</v>
      </c>
      <c r="I34" s="4"/>
      <c r="J34" s="15">
        <v>4</v>
      </c>
      <c r="K34" s="15">
        <v>10</v>
      </c>
      <c r="M34">
        <v>4</v>
      </c>
      <c r="N34">
        <v>20</v>
      </c>
      <c r="O34" s="15"/>
      <c r="P34" s="15">
        <v>5</v>
      </c>
      <c r="Q34" s="8">
        <v>25</v>
      </c>
      <c r="R34" s="4"/>
      <c r="S34">
        <v>4</v>
      </c>
      <c r="T34" s="15">
        <v>30</v>
      </c>
      <c r="V34">
        <v>4</v>
      </c>
      <c r="W34" s="8">
        <v>45</v>
      </c>
      <c r="Y34" s="15">
        <v>5</v>
      </c>
      <c r="Z34" s="8">
        <v>20</v>
      </c>
      <c r="AA34" s="4"/>
      <c r="AB34">
        <v>4</v>
      </c>
      <c r="AC34" s="15">
        <v>35</v>
      </c>
      <c r="AE34" s="15">
        <v>4</v>
      </c>
      <c r="AF34">
        <v>50</v>
      </c>
      <c r="AH34" s="15">
        <v>5</v>
      </c>
      <c r="AI34">
        <v>35</v>
      </c>
      <c r="AJ34" s="4"/>
      <c r="AK34" s="8"/>
      <c r="AL34" s="163" t="s">
        <v>446</v>
      </c>
      <c r="AM34" s="161"/>
      <c r="AN34" s="161"/>
      <c r="AO34" s="161"/>
      <c r="AP34" s="161"/>
      <c r="AQ34" s="161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</row>
    <row r="35" spans="1:59">
      <c r="A35" s="8">
        <v>4</v>
      </c>
      <c r="B35" s="15">
        <v>15</v>
      </c>
      <c r="D35">
        <v>4</v>
      </c>
      <c r="E35">
        <v>20</v>
      </c>
      <c r="G35" s="15">
        <v>5</v>
      </c>
      <c r="H35">
        <v>15</v>
      </c>
      <c r="I35" s="4"/>
      <c r="J35" s="15">
        <v>4</v>
      </c>
      <c r="K35" s="15">
        <v>10</v>
      </c>
      <c r="M35">
        <v>4</v>
      </c>
      <c r="N35">
        <v>25</v>
      </c>
      <c r="O35" s="15"/>
      <c r="P35" s="15">
        <v>5</v>
      </c>
      <c r="Q35" s="8">
        <v>5</v>
      </c>
      <c r="R35" s="4"/>
      <c r="S35">
        <v>4</v>
      </c>
      <c r="T35" s="15">
        <v>25</v>
      </c>
      <c r="V35">
        <v>4</v>
      </c>
      <c r="W35" s="8">
        <v>60</v>
      </c>
      <c r="Y35" s="15">
        <v>5</v>
      </c>
      <c r="Z35" s="8">
        <v>25</v>
      </c>
      <c r="AA35" s="4"/>
      <c r="AB35">
        <v>4</v>
      </c>
      <c r="AC35" s="15">
        <v>30</v>
      </c>
      <c r="AE35" s="15">
        <v>4</v>
      </c>
      <c r="AF35">
        <v>60</v>
      </c>
      <c r="AH35" s="15">
        <v>5</v>
      </c>
      <c r="AI35">
        <v>25</v>
      </c>
      <c r="AJ35" s="4"/>
      <c r="AK35" s="8"/>
      <c r="AL35" s="163" t="s">
        <v>442</v>
      </c>
      <c r="AM35" s="168" t="s">
        <v>140</v>
      </c>
      <c r="AN35" s="168" t="s">
        <v>141</v>
      </c>
      <c r="AO35" s="168" t="s">
        <v>142</v>
      </c>
      <c r="AP35" s="168" t="s">
        <v>143</v>
      </c>
      <c r="AQ35" s="168" t="s">
        <v>144</v>
      </c>
      <c r="BB35" s="8"/>
    </row>
    <row r="36" spans="1:59">
      <c r="A36" s="8">
        <v>4</v>
      </c>
      <c r="B36" s="15">
        <v>20</v>
      </c>
      <c r="D36">
        <v>4</v>
      </c>
      <c r="E36" s="8">
        <v>20</v>
      </c>
      <c r="G36" s="15">
        <v>5</v>
      </c>
      <c r="H36">
        <v>10</v>
      </c>
      <c r="I36" s="4"/>
      <c r="J36" s="15">
        <v>4</v>
      </c>
      <c r="K36" s="15">
        <v>15</v>
      </c>
      <c r="M36">
        <v>4</v>
      </c>
      <c r="N36" s="8">
        <v>10</v>
      </c>
      <c r="O36" s="15"/>
      <c r="P36" s="15">
        <v>5</v>
      </c>
      <c r="Q36" s="8">
        <v>15</v>
      </c>
      <c r="R36" s="4"/>
      <c r="S36">
        <v>4</v>
      </c>
      <c r="T36" s="15">
        <v>35</v>
      </c>
      <c r="V36">
        <v>4</v>
      </c>
      <c r="W36" s="8">
        <v>30</v>
      </c>
      <c r="Y36" s="15">
        <v>5</v>
      </c>
      <c r="Z36" s="8">
        <v>45</v>
      </c>
      <c r="AA36" s="4"/>
      <c r="AB36">
        <v>4</v>
      </c>
      <c r="AC36" s="15">
        <v>35</v>
      </c>
      <c r="AE36" s="15">
        <v>4</v>
      </c>
      <c r="AF36" s="8">
        <v>30</v>
      </c>
      <c r="AH36" s="15">
        <v>5</v>
      </c>
      <c r="AI36">
        <v>35</v>
      </c>
      <c r="AJ36" s="4"/>
      <c r="AK36" s="8"/>
      <c r="AL36" s="163" t="s">
        <v>431</v>
      </c>
      <c r="AM36" s="168">
        <v>1</v>
      </c>
      <c r="AN36" s="168">
        <v>8208.3819999999996</v>
      </c>
      <c r="AO36" s="168">
        <v>8208.3819999999996</v>
      </c>
      <c r="AP36" s="168">
        <v>17.009</v>
      </c>
      <c r="AQ36" s="168" t="s">
        <v>123</v>
      </c>
      <c r="BB36" s="8"/>
    </row>
    <row r="37" spans="1:59">
      <c r="A37" s="8">
        <v>4</v>
      </c>
      <c r="B37" s="15">
        <v>15</v>
      </c>
      <c r="D37">
        <v>4</v>
      </c>
      <c r="E37">
        <v>30</v>
      </c>
      <c r="G37" s="15">
        <v>5</v>
      </c>
      <c r="H37">
        <v>40</v>
      </c>
      <c r="I37" s="4"/>
      <c r="J37" s="15">
        <v>4</v>
      </c>
      <c r="K37" s="15">
        <v>5</v>
      </c>
      <c r="M37">
        <v>4</v>
      </c>
      <c r="N37">
        <v>25</v>
      </c>
      <c r="O37" s="15"/>
      <c r="P37" s="15">
        <v>5</v>
      </c>
      <c r="Q37" s="8">
        <v>40</v>
      </c>
      <c r="R37" s="4"/>
      <c r="S37">
        <v>4</v>
      </c>
      <c r="T37" s="15">
        <v>25</v>
      </c>
      <c r="V37">
        <v>4</v>
      </c>
      <c r="W37" s="8">
        <v>60</v>
      </c>
      <c r="Y37" s="15">
        <v>5</v>
      </c>
      <c r="Z37" s="8">
        <v>40</v>
      </c>
      <c r="AA37" s="4"/>
      <c r="AB37">
        <v>4</v>
      </c>
      <c r="AC37" s="15">
        <v>30</v>
      </c>
      <c r="AE37" s="15">
        <v>4</v>
      </c>
      <c r="AF37">
        <v>45</v>
      </c>
      <c r="AH37" s="15">
        <v>5</v>
      </c>
      <c r="AI37">
        <v>45</v>
      </c>
      <c r="AJ37" s="4"/>
      <c r="AK37" s="8"/>
      <c r="AL37" s="163" t="s">
        <v>145</v>
      </c>
      <c r="AM37" s="168">
        <v>146</v>
      </c>
      <c r="AN37" s="168">
        <v>70459.691999999995</v>
      </c>
      <c r="AO37" s="168">
        <v>482.601</v>
      </c>
      <c r="BB37" s="8"/>
    </row>
    <row r="38" spans="1:59">
      <c r="A38" s="8">
        <v>4</v>
      </c>
      <c r="B38" s="15">
        <v>10</v>
      </c>
      <c r="D38">
        <v>4</v>
      </c>
      <c r="E38" s="8">
        <v>25</v>
      </c>
      <c r="G38" s="15">
        <v>5</v>
      </c>
      <c r="H38">
        <v>25</v>
      </c>
      <c r="I38" s="4"/>
      <c r="J38" s="15">
        <v>4</v>
      </c>
      <c r="K38" s="15">
        <v>5</v>
      </c>
      <c r="M38">
        <v>4</v>
      </c>
      <c r="N38" s="8">
        <v>15</v>
      </c>
      <c r="O38" s="15"/>
      <c r="P38" s="15">
        <v>5</v>
      </c>
      <c r="Q38" s="8">
        <v>30</v>
      </c>
      <c r="R38" s="4"/>
      <c r="S38">
        <v>4</v>
      </c>
      <c r="T38" s="15">
        <v>25</v>
      </c>
      <c r="V38">
        <v>4</v>
      </c>
      <c r="W38" s="8">
        <v>55</v>
      </c>
      <c r="Y38" s="15">
        <v>5</v>
      </c>
      <c r="Z38" s="8">
        <v>55</v>
      </c>
      <c r="AA38" s="4"/>
      <c r="AB38">
        <v>4</v>
      </c>
      <c r="AC38" s="15">
        <v>30</v>
      </c>
      <c r="AE38" s="15">
        <v>4</v>
      </c>
      <c r="AF38" s="8">
        <v>45</v>
      </c>
      <c r="AG38" s="8"/>
      <c r="AH38" s="15">
        <v>5</v>
      </c>
      <c r="AI38">
        <v>55</v>
      </c>
      <c r="AJ38" s="4"/>
      <c r="AK38" s="8"/>
      <c r="AL38" s="163" t="s">
        <v>146</v>
      </c>
      <c r="AM38" s="168">
        <v>147</v>
      </c>
      <c r="AN38" s="168">
        <v>78668.073999999993</v>
      </c>
      <c r="AO38" s="168">
        <v>535.15700000000004</v>
      </c>
      <c r="BB38" s="8"/>
    </row>
    <row r="39" spans="1:59">
      <c r="A39" s="8">
        <v>4</v>
      </c>
      <c r="B39" s="15">
        <v>10</v>
      </c>
      <c r="D39">
        <v>5</v>
      </c>
      <c r="E39" s="5">
        <v>50</v>
      </c>
      <c r="G39" s="15">
        <v>5</v>
      </c>
      <c r="H39">
        <v>40</v>
      </c>
      <c r="I39" s="4"/>
      <c r="J39" s="15">
        <v>4</v>
      </c>
      <c r="K39" s="15">
        <v>10</v>
      </c>
      <c r="M39">
        <v>5</v>
      </c>
      <c r="N39">
        <v>40</v>
      </c>
      <c r="O39" s="15"/>
      <c r="P39" s="15">
        <v>5</v>
      </c>
      <c r="Q39" s="8">
        <v>60</v>
      </c>
      <c r="R39" s="4"/>
      <c r="S39">
        <v>4</v>
      </c>
      <c r="T39" s="15">
        <v>25</v>
      </c>
      <c r="V39" s="15">
        <v>5</v>
      </c>
      <c r="W39" s="8">
        <v>60</v>
      </c>
      <c r="Y39" s="15">
        <v>5</v>
      </c>
      <c r="Z39" s="8">
        <v>85</v>
      </c>
      <c r="AA39" s="4"/>
      <c r="AB39">
        <v>4</v>
      </c>
      <c r="AC39" s="15">
        <v>35</v>
      </c>
      <c r="AE39" s="15">
        <v>5</v>
      </c>
      <c r="AF39">
        <v>55</v>
      </c>
      <c r="AG39" s="8"/>
      <c r="AH39" s="15">
        <v>5</v>
      </c>
      <c r="AI39">
        <v>90</v>
      </c>
      <c r="AJ39" s="4"/>
      <c r="AK39" s="8"/>
      <c r="BB39" s="8"/>
    </row>
    <row r="40" spans="1:59">
      <c r="A40" s="8">
        <v>4</v>
      </c>
      <c r="B40" s="15">
        <v>10</v>
      </c>
      <c r="D40">
        <v>5</v>
      </c>
      <c r="E40" s="5">
        <v>25</v>
      </c>
      <c r="G40" s="15">
        <v>5</v>
      </c>
      <c r="H40">
        <v>40</v>
      </c>
      <c r="I40" s="4"/>
      <c r="J40" s="15">
        <v>4</v>
      </c>
      <c r="K40" s="15">
        <v>15</v>
      </c>
      <c r="M40">
        <v>5</v>
      </c>
      <c r="N40">
        <v>30</v>
      </c>
      <c r="O40" s="15"/>
      <c r="P40" s="15">
        <v>5</v>
      </c>
      <c r="Q40" s="8">
        <v>45</v>
      </c>
      <c r="R40" s="4"/>
      <c r="S40">
        <v>4</v>
      </c>
      <c r="T40" s="15">
        <v>30</v>
      </c>
      <c r="V40" s="15">
        <v>5</v>
      </c>
      <c r="W40" s="8">
        <v>50</v>
      </c>
      <c r="Y40" s="15">
        <v>5</v>
      </c>
      <c r="Z40" s="8">
        <v>60</v>
      </c>
      <c r="AA40" s="4"/>
      <c r="AB40">
        <v>4</v>
      </c>
      <c r="AC40" s="15">
        <v>35</v>
      </c>
      <c r="AE40" s="15">
        <v>5</v>
      </c>
      <c r="AF40">
        <v>50</v>
      </c>
      <c r="AG40" s="8"/>
      <c r="AH40" s="15">
        <v>5</v>
      </c>
      <c r="AI40">
        <v>65</v>
      </c>
      <c r="AJ40" s="4"/>
      <c r="AK40" s="8"/>
      <c r="AL40" s="163" t="s">
        <v>447</v>
      </c>
      <c r="AM40" s="168" t="s">
        <v>70</v>
      </c>
      <c r="AN40" s="168" t="s">
        <v>171</v>
      </c>
      <c r="BB40" s="8"/>
    </row>
    <row r="41" spans="1:59">
      <c r="A41" s="8">
        <v>4</v>
      </c>
      <c r="B41" s="8">
        <v>20</v>
      </c>
      <c r="D41">
        <v>5</v>
      </c>
      <c r="E41" s="5">
        <v>20</v>
      </c>
      <c r="G41" s="15">
        <v>5</v>
      </c>
      <c r="H41">
        <v>45</v>
      </c>
      <c r="I41" s="4"/>
      <c r="J41" s="15">
        <v>4</v>
      </c>
      <c r="K41">
        <v>15</v>
      </c>
      <c r="M41">
        <v>5</v>
      </c>
      <c r="N41" s="5">
        <v>25</v>
      </c>
      <c r="O41" s="15"/>
      <c r="P41" s="15">
        <v>5</v>
      </c>
      <c r="Q41" s="8">
        <v>35</v>
      </c>
      <c r="R41" s="4"/>
      <c r="S41">
        <v>4</v>
      </c>
      <c r="T41" s="8">
        <v>40</v>
      </c>
      <c r="V41" s="15">
        <v>5</v>
      </c>
      <c r="W41" s="8">
        <v>55</v>
      </c>
      <c r="Y41" s="15">
        <v>5</v>
      </c>
      <c r="Z41" s="8">
        <v>50</v>
      </c>
      <c r="AA41" s="4"/>
      <c r="AB41">
        <v>4</v>
      </c>
      <c r="AC41" s="8">
        <v>35</v>
      </c>
      <c r="AE41" s="15">
        <v>5</v>
      </c>
      <c r="AF41">
        <v>50</v>
      </c>
      <c r="AG41" s="8"/>
      <c r="AH41" s="15">
        <v>5</v>
      </c>
      <c r="AI41">
        <v>45</v>
      </c>
      <c r="AJ41" s="4"/>
      <c r="AK41" s="8"/>
      <c r="AL41" s="163" t="s">
        <v>449</v>
      </c>
      <c r="AM41" s="168" t="s">
        <v>70</v>
      </c>
      <c r="AN41" s="168" t="s">
        <v>177</v>
      </c>
      <c r="BB41" s="8"/>
    </row>
    <row r="42" spans="1:59">
      <c r="A42" s="8">
        <v>4</v>
      </c>
      <c r="B42" s="15">
        <v>10</v>
      </c>
      <c r="D42">
        <v>5</v>
      </c>
      <c r="E42" s="5">
        <v>20</v>
      </c>
      <c r="G42" s="15">
        <v>5</v>
      </c>
      <c r="H42">
        <v>20</v>
      </c>
      <c r="I42" s="4"/>
      <c r="J42" s="15">
        <v>4</v>
      </c>
      <c r="K42">
        <v>5</v>
      </c>
      <c r="M42">
        <v>5</v>
      </c>
      <c r="N42">
        <v>25</v>
      </c>
      <c r="O42" s="15"/>
      <c r="P42" s="15">
        <v>5</v>
      </c>
      <c r="Q42" s="8">
        <v>25</v>
      </c>
      <c r="R42" s="4"/>
      <c r="S42">
        <v>4</v>
      </c>
      <c r="T42" s="8">
        <v>25</v>
      </c>
      <c r="V42" s="15">
        <v>5</v>
      </c>
      <c r="W42" s="8">
        <v>50</v>
      </c>
      <c r="Y42" s="15">
        <v>5</v>
      </c>
      <c r="Z42" s="8">
        <v>55</v>
      </c>
      <c r="AA42" s="4"/>
      <c r="AB42">
        <v>4</v>
      </c>
      <c r="AC42" s="8">
        <v>25</v>
      </c>
      <c r="AD42" s="8"/>
      <c r="AE42" s="15">
        <v>5</v>
      </c>
      <c r="AF42">
        <v>45</v>
      </c>
      <c r="AG42" s="8"/>
      <c r="AH42" s="15">
        <v>5</v>
      </c>
      <c r="AI42">
        <v>45</v>
      </c>
      <c r="AJ42" s="4"/>
      <c r="AK42" s="8"/>
      <c r="AL42" s="163" t="s">
        <v>467</v>
      </c>
      <c r="BB42" s="8"/>
    </row>
    <row r="43" spans="1:59">
      <c r="A43" s="8">
        <v>4</v>
      </c>
      <c r="B43" s="15">
        <v>15</v>
      </c>
      <c r="D43">
        <v>5</v>
      </c>
      <c r="E43" s="5">
        <v>15</v>
      </c>
      <c r="G43" s="15">
        <v>5</v>
      </c>
      <c r="H43">
        <v>5</v>
      </c>
      <c r="I43" s="4"/>
      <c r="J43" s="15">
        <v>4</v>
      </c>
      <c r="K43" s="5">
        <v>20</v>
      </c>
      <c r="M43">
        <v>5</v>
      </c>
      <c r="N43">
        <v>15</v>
      </c>
      <c r="O43" s="15"/>
      <c r="P43" s="15">
        <v>5</v>
      </c>
      <c r="Q43" s="8">
        <v>5</v>
      </c>
      <c r="R43" s="4"/>
      <c r="S43">
        <v>4</v>
      </c>
      <c r="T43" s="15">
        <v>50</v>
      </c>
      <c r="U43" s="8"/>
      <c r="V43" s="15">
        <v>5</v>
      </c>
      <c r="W43" s="8">
        <v>35</v>
      </c>
      <c r="X43" s="8"/>
      <c r="Y43" s="15">
        <v>5</v>
      </c>
      <c r="Z43" s="8">
        <v>30</v>
      </c>
      <c r="AA43" s="4"/>
      <c r="AB43">
        <v>4</v>
      </c>
      <c r="AC43" s="15">
        <v>55</v>
      </c>
      <c r="AD43" s="8"/>
      <c r="AE43" s="15">
        <v>5</v>
      </c>
      <c r="AF43">
        <v>45</v>
      </c>
      <c r="AG43" s="8"/>
      <c r="AH43" s="15">
        <v>5</v>
      </c>
      <c r="AI43">
        <v>30</v>
      </c>
      <c r="AJ43" s="4"/>
      <c r="AK43" s="8"/>
      <c r="AL43" s="163" t="s">
        <v>459</v>
      </c>
      <c r="BB43" s="8"/>
    </row>
    <row r="44" spans="1:59">
      <c r="A44" s="8">
        <v>4</v>
      </c>
      <c r="B44" s="15">
        <v>5</v>
      </c>
      <c r="D44">
        <v>5</v>
      </c>
      <c r="E44" s="5">
        <v>75</v>
      </c>
      <c r="G44" s="15">
        <v>5</v>
      </c>
      <c r="H44">
        <v>5</v>
      </c>
      <c r="I44" s="4"/>
      <c r="J44" s="15">
        <v>4</v>
      </c>
      <c r="K44" s="5">
        <v>10</v>
      </c>
      <c r="M44">
        <v>5</v>
      </c>
      <c r="N44">
        <v>70</v>
      </c>
      <c r="O44" s="15"/>
      <c r="P44" s="15">
        <v>5</v>
      </c>
      <c r="Q44" s="8">
        <v>5</v>
      </c>
      <c r="R44" s="4"/>
      <c r="S44">
        <v>4</v>
      </c>
      <c r="T44" s="15">
        <v>25</v>
      </c>
      <c r="U44" s="8"/>
      <c r="V44" s="15">
        <v>5</v>
      </c>
      <c r="W44" s="8">
        <v>80</v>
      </c>
      <c r="X44" s="8"/>
      <c r="Y44" s="15">
        <v>5</v>
      </c>
      <c r="Z44" s="8">
        <v>35</v>
      </c>
      <c r="AA44" s="4"/>
      <c r="AB44">
        <v>4</v>
      </c>
      <c r="AC44" s="15">
        <v>30</v>
      </c>
      <c r="AD44" s="8"/>
      <c r="AE44" s="15">
        <v>5</v>
      </c>
      <c r="AF44">
        <v>85</v>
      </c>
      <c r="AG44" s="8"/>
      <c r="AH44" s="15">
        <v>5</v>
      </c>
      <c r="AI44">
        <v>25</v>
      </c>
      <c r="AJ44" s="4"/>
      <c r="AK44" s="8"/>
      <c r="AL44" s="163" t="s">
        <v>433</v>
      </c>
      <c r="AM44" s="163" t="s">
        <v>434</v>
      </c>
      <c r="BB44" s="8"/>
    </row>
    <row r="45" spans="1:59">
      <c r="A45" s="8">
        <v>4</v>
      </c>
      <c r="B45" s="15">
        <v>15</v>
      </c>
      <c r="D45">
        <v>5</v>
      </c>
      <c r="E45" s="5">
        <v>60</v>
      </c>
      <c r="G45" s="15">
        <v>5</v>
      </c>
      <c r="H45" s="8">
        <v>5</v>
      </c>
      <c r="I45" s="4"/>
      <c r="J45" s="15">
        <v>4</v>
      </c>
      <c r="K45" s="5">
        <v>10</v>
      </c>
      <c r="M45">
        <v>5</v>
      </c>
      <c r="N45">
        <v>60</v>
      </c>
      <c r="O45" s="15"/>
      <c r="P45" s="15">
        <v>5</v>
      </c>
      <c r="Q45" s="8">
        <v>5</v>
      </c>
      <c r="R45" s="4"/>
      <c r="S45">
        <v>4</v>
      </c>
      <c r="T45" s="15">
        <v>25</v>
      </c>
      <c r="U45" s="8"/>
      <c r="V45" s="15">
        <v>5</v>
      </c>
      <c r="W45" s="8">
        <v>75</v>
      </c>
      <c r="X45" s="8"/>
      <c r="Y45" s="15">
        <v>5</v>
      </c>
      <c r="Z45" s="8">
        <v>25</v>
      </c>
      <c r="AA45" s="4"/>
      <c r="AB45">
        <v>4</v>
      </c>
      <c r="AC45" s="15">
        <v>30</v>
      </c>
      <c r="AD45" s="8"/>
      <c r="AE45" s="15">
        <v>5</v>
      </c>
      <c r="AF45">
        <v>70</v>
      </c>
      <c r="AG45" s="8"/>
      <c r="AH45" s="15">
        <v>5</v>
      </c>
      <c r="AI45" s="8">
        <v>30</v>
      </c>
      <c r="AJ45" s="4"/>
      <c r="AK45" s="15"/>
      <c r="AL45" s="164" t="s">
        <v>435</v>
      </c>
      <c r="BB45" s="8"/>
    </row>
    <row r="46" spans="1:59">
      <c r="A46" s="8">
        <v>4</v>
      </c>
      <c r="B46" s="15">
        <v>15</v>
      </c>
      <c r="D46">
        <v>5</v>
      </c>
      <c r="E46" s="5">
        <v>15</v>
      </c>
      <c r="G46">
        <v>6</v>
      </c>
      <c r="H46">
        <v>60</v>
      </c>
      <c r="I46" s="4"/>
      <c r="J46" s="15">
        <v>4</v>
      </c>
      <c r="K46" s="5">
        <v>5</v>
      </c>
      <c r="M46">
        <v>5</v>
      </c>
      <c r="N46">
        <v>15</v>
      </c>
      <c r="P46" s="15">
        <v>6</v>
      </c>
      <c r="Q46" s="8">
        <v>60</v>
      </c>
      <c r="R46" s="4"/>
      <c r="S46">
        <v>4</v>
      </c>
      <c r="T46" s="15">
        <v>30</v>
      </c>
      <c r="U46" s="8"/>
      <c r="V46" s="15">
        <v>5</v>
      </c>
      <c r="W46" s="8">
        <v>40</v>
      </c>
      <c r="X46" s="8"/>
      <c r="Y46">
        <v>6</v>
      </c>
      <c r="Z46" s="8">
        <v>100</v>
      </c>
      <c r="AA46" s="4"/>
      <c r="AB46">
        <v>4</v>
      </c>
      <c r="AC46" s="15">
        <v>25</v>
      </c>
      <c r="AD46" s="8"/>
      <c r="AE46" s="15">
        <v>5</v>
      </c>
      <c r="AF46">
        <v>40</v>
      </c>
      <c r="AG46" s="8"/>
      <c r="AH46" s="15">
        <v>6</v>
      </c>
      <c r="AI46" s="8">
        <v>100</v>
      </c>
      <c r="AJ46" s="4"/>
      <c r="AK46" s="15"/>
      <c r="AL46" s="164" t="s">
        <v>436</v>
      </c>
      <c r="BB46" s="8"/>
    </row>
    <row r="47" spans="1:59">
      <c r="A47" s="8">
        <v>4</v>
      </c>
      <c r="B47" s="15">
        <v>15</v>
      </c>
      <c r="D47">
        <v>5</v>
      </c>
      <c r="E47" s="5">
        <v>45</v>
      </c>
      <c r="G47">
        <v>6</v>
      </c>
      <c r="H47">
        <v>40</v>
      </c>
      <c r="I47" s="4"/>
      <c r="J47" s="15">
        <v>4</v>
      </c>
      <c r="K47" s="5">
        <v>5</v>
      </c>
      <c r="M47">
        <v>5</v>
      </c>
      <c r="N47">
        <v>35</v>
      </c>
      <c r="P47" s="15">
        <v>6</v>
      </c>
      <c r="Q47" s="8">
        <v>55</v>
      </c>
      <c r="R47" s="4"/>
      <c r="S47">
        <v>4</v>
      </c>
      <c r="T47" s="15">
        <v>30</v>
      </c>
      <c r="U47" s="8"/>
      <c r="V47" s="15">
        <v>5</v>
      </c>
      <c r="W47" s="8">
        <v>65</v>
      </c>
      <c r="X47" s="8"/>
      <c r="Y47">
        <v>6</v>
      </c>
      <c r="Z47" s="8">
        <v>30</v>
      </c>
      <c r="AA47" s="4"/>
      <c r="AB47">
        <v>4</v>
      </c>
      <c r="AC47" s="15">
        <v>25</v>
      </c>
      <c r="AE47" s="15">
        <v>5</v>
      </c>
      <c r="AF47">
        <v>70</v>
      </c>
      <c r="AG47" s="8"/>
      <c r="AH47" s="15">
        <v>6</v>
      </c>
      <c r="AI47" s="8">
        <v>40</v>
      </c>
      <c r="AJ47" s="4"/>
      <c r="AK47" s="15"/>
      <c r="AL47" s="167" t="s">
        <v>437</v>
      </c>
      <c r="AM47" s="161"/>
      <c r="AN47" s="161"/>
      <c r="AO47" s="161"/>
      <c r="AP47" s="161"/>
      <c r="AQ47" s="161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</row>
    <row r="48" spans="1:59">
      <c r="A48" s="8">
        <v>5</v>
      </c>
      <c r="B48" s="8">
        <v>15</v>
      </c>
      <c r="D48">
        <v>5</v>
      </c>
      <c r="E48" s="5">
        <v>60</v>
      </c>
      <c r="G48">
        <v>6</v>
      </c>
      <c r="H48">
        <v>5</v>
      </c>
      <c r="I48" s="4"/>
      <c r="J48" s="15">
        <v>5</v>
      </c>
      <c r="K48" s="5">
        <v>5</v>
      </c>
      <c r="M48">
        <v>5</v>
      </c>
      <c r="N48">
        <v>60</v>
      </c>
      <c r="P48" s="15">
        <v>6</v>
      </c>
      <c r="Q48" s="8">
        <v>5</v>
      </c>
      <c r="R48" s="4"/>
      <c r="S48" s="15">
        <v>5</v>
      </c>
      <c r="T48" s="15">
        <v>30</v>
      </c>
      <c r="V48" s="15">
        <v>5</v>
      </c>
      <c r="W48" s="8">
        <v>80</v>
      </c>
      <c r="X48" s="8"/>
      <c r="Y48">
        <v>6</v>
      </c>
      <c r="Z48" s="8">
        <v>30</v>
      </c>
      <c r="AA48" s="4"/>
      <c r="AB48">
        <v>5</v>
      </c>
      <c r="AC48" s="15">
        <v>25</v>
      </c>
      <c r="AE48" s="15">
        <v>5</v>
      </c>
      <c r="AF48">
        <v>80</v>
      </c>
      <c r="AG48" s="8"/>
      <c r="AH48" s="15">
        <v>6</v>
      </c>
      <c r="AI48" s="8">
        <v>15</v>
      </c>
      <c r="AJ48" s="4"/>
      <c r="AK48" s="107"/>
      <c r="AL48" s="167" t="s">
        <v>438</v>
      </c>
      <c r="AM48" s="168" t="s">
        <v>439</v>
      </c>
      <c r="AN48" s="168" t="s">
        <v>440</v>
      </c>
      <c r="BA48" s="8"/>
      <c r="BB48" s="8"/>
    </row>
    <row r="49" spans="1:54">
      <c r="A49" s="8">
        <v>5</v>
      </c>
      <c r="B49" s="8">
        <v>10</v>
      </c>
      <c r="D49">
        <v>5</v>
      </c>
      <c r="E49" s="5">
        <v>20</v>
      </c>
      <c r="G49">
        <v>6</v>
      </c>
      <c r="H49">
        <v>5</v>
      </c>
      <c r="I49" s="4"/>
      <c r="J49" s="15">
        <v>5</v>
      </c>
      <c r="K49" s="5">
        <v>15</v>
      </c>
      <c r="M49">
        <v>5</v>
      </c>
      <c r="N49">
        <v>15</v>
      </c>
      <c r="P49" s="15">
        <v>6</v>
      </c>
      <c r="Q49" s="8">
        <v>5</v>
      </c>
      <c r="R49" s="4"/>
      <c r="S49" s="15">
        <v>5</v>
      </c>
      <c r="T49" s="15">
        <v>35</v>
      </c>
      <c r="V49" s="15">
        <v>5</v>
      </c>
      <c r="W49" s="8">
        <v>45</v>
      </c>
      <c r="X49" s="8"/>
      <c r="Y49">
        <v>6</v>
      </c>
      <c r="Z49" s="8">
        <v>15</v>
      </c>
      <c r="AA49" s="4"/>
      <c r="AB49">
        <v>5</v>
      </c>
      <c r="AC49" s="8">
        <v>30</v>
      </c>
      <c r="AE49" s="15">
        <v>5</v>
      </c>
      <c r="AF49">
        <v>45</v>
      </c>
      <c r="AH49" s="15">
        <v>6</v>
      </c>
      <c r="AI49" s="8">
        <v>20</v>
      </c>
      <c r="AJ49" s="4"/>
      <c r="AK49" s="5"/>
      <c r="AL49" s="164" t="s">
        <v>441</v>
      </c>
      <c r="BA49" s="8"/>
      <c r="BB49" s="8"/>
    </row>
    <row r="50" spans="1:54">
      <c r="A50" s="8">
        <v>5</v>
      </c>
      <c r="B50" s="8">
        <v>15</v>
      </c>
      <c r="D50">
        <v>5</v>
      </c>
      <c r="E50">
        <v>40</v>
      </c>
      <c r="G50">
        <v>6</v>
      </c>
      <c r="H50">
        <v>10</v>
      </c>
      <c r="I50" s="4"/>
      <c r="J50" s="15">
        <v>5</v>
      </c>
      <c r="K50" s="5">
        <v>30</v>
      </c>
      <c r="M50">
        <v>5</v>
      </c>
      <c r="N50">
        <v>40</v>
      </c>
      <c r="P50" s="15">
        <v>6</v>
      </c>
      <c r="Q50" s="8">
        <v>20</v>
      </c>
      <c r="R50" s="4"/>
      <c r="S50" s="15">
        <v>5</v>
      </c>
      <c r="T50" s="15">
        <v>30</v>
      </c>
      <c r="V50" s="15">
        <v>5</v>
      </c>
      <c r="W50" s="8">
        <v>85</v>
      </c>
      <c r="X50" s="8"/>
      <c r="Y50">
        <v>6</v>
      </c>
      <c r="Z50" s="8">
        <v>30</v>
      </c>
      <c r="AA50" s="4"/>
      <c r="AB50">
        <v>5</v>
      </c>
      <c r="AC50" s="8">
        <v>30</v>
      </c>
      <c r="AE50" s="15">
        <v>5</v>
      </c>
      <c r="AF50">
        <v>75</v>
      </c>
      <c r="AH50" s="15">
        <v>6</v>
      </c>
      <c r="AI50" s="8">
        <v>45</v>
      </c>
      <c r="AJ50" s="4"/>
      <c r="BA50" s="8"/>
      <c r="BB50" s="8"/>
    </row>
    <row r="51" spans="1:54">
      <c r="A51" s="8">
        <v>5</v>
      </c>
      <c r="B51" s="8">
        <v>25</v>
      </c>
      <c r="D51">
        <v>5</v>
      </c>
      <c r="E51">
        <v>25</v>
      </c>
      <c r="G51">
        <v>6</v>
      </c>
      <c r="H51">
        <v>55</v>
      </c>
      <c r="I51" s="4"/>
      <c r="J51" s="15">
        <v>5</v>
      </c>
      <c r="K51" s="5">
        <v>25</v>
      </c>
      <c r="M51">
        <v>5</v>
      </c>
      <c r="N51">
        <v>20</v>
      </c>
      <c r="P51" s="15">
        <v>6</v>
      </c>
      <c r="Q51" s="8">
        <v>35</v>
      </c>
      <c r="R51" s="4"/>
      <c r="S51" s="15">
        <v>5</v>
      </c>
      <c r="T51" s="15">
        <v>35</v>
      </c>
      <c r="V51" s="15">
        <v>5</v>
      </c>
      <c r="W51" s="8">
        <v>35</v>
      </c>
      <c r="Y51">
        <v>6</v>
      </c>
      <c r="Z51" s="8">
        <v>45</v>
      </c>
      <c r="AA51" s="4"/>
      <c r="AB51">
        <v>5</v>
      </c>
      <c r="AC51" s="8">
        <v>30</v>
      </c>
      <c r="AE51" s="15">
        <v>5</v>
      </c>
      <c r="AF51">
        <v>45</v>
      </c>
      <c r="AH51" s="15">
        <v>6</v>
      </c>
      <c r="AI51" s="8">
        <v>50</v>
      </c>
      <c r="AJ51" s="4"/>
      <c r="AL51" s="163" t="s">
        <v>442</v>
      </c>
      <c r="AM51" s="168" t="s">
        <v>443</v>
      </c>
      <c r="AN51" s="168" t="s">
        <v>444</v>
      </c>
      <c r="AO51" s="168" t="s">
        <v>149</v>
      </c>
      <c r="AP51" s="168" t="s">
        <v>144</v>
      </c>
      <c r="BA51" s="8"/>
      <c r="BB51" s="8"/>
    </row>
    <row r="52" spans="1:54">
      <c r="A52" s="8">
        <v>5</v>
      </c>
      <c r="B52" s="8">
        <v>20</v>
      </c>
      <c r="D52">
        <v>5</v>
      </c>
      <c r="E52">
        <v>30</v>
      </c>
      <c r="G52">
        <v>6</v>
      </c>
      <c r="H52">
        <v>30</v>
      </c>
      <c r="I52" s="4"/>
      <c r="J52" s="15">
        <v>5</v>
      </c>
      <c r="K52" s="15">
        <v>25</v>
      </c>
      <c r="M52">
        <v>5</v>
      </c>
      <c r="N52">
        <v>30</v>
      </c>
      <c r="P52" s="15">
        <v>6</v>
      </c>
      <c r="Q52" s="8">
        <v>30</v>
      </c>
      <c r="R52" s="4"/>
      <c r="S52" s="15">
        <v>5</v>
      </c>
      <c r="T52" s="15">
        <v>30</v>
      </c>
      <c r="V52" s="15">
        <v>5</v>
      </c>
      <c r="W52" s="8">
        <v>65</v>
      </c>
      <c r="Y52">
        <v>6</v>
      </c>
      <c r="Z52" s="8">
        <v>55</v>
      </c>
      <c r="AA52" s="4"/>
      <c r="AB52">
        <v>5</v>
      </c>
      <c r="AC52" s="8">
        <v>20</v>
      </c>
      <c r="AE52" s="15">
        <v>5</v>
      </c>
      <c r="AF52">
        <v>60</v>
      </c>
      <c r="AH52" s="15">
        <v>6</v>
      </c>
      <c r="AI52" s="8">
        <v>60</v>
      </c>
      <c r="AJ52" s="4"/>
      <c r="AL52" s="163" t="s">
        <v>445</v>
      </c>
      <c r="AM52" s="168">
        <v>5.0149999999999997</v>
      </c>
      <c r="AN52" s="168">
        <v>7.4710000000000001</v>
      </c>
      <c r="AO52" s="168">
        <v>0.67100000000000004</v>
      </c>
      <c r="AP52" s="168">
        <v>0.503</v>
      </c>
    </row>
    <row r="53" spans="1:54">
      <c r="A53" s="8">
        <v>5</v>
      </c>
      <c r="B53" s="15">
        <v>10</v>
      </c>
      <c r="D53">
        <v>5</v>
      </c>
      <c r="E53">
        <v>50</v>
      </c>
      <c r="G53">
        <v>6</v>
      </c>
      <c r="H53">
        <v>35</v>
      </c>
      <c r="I53" s="4"/>
      <c r="J53" s="15">
        <v>5</v>
      </c>
      <c r="K53" s="15">
        <v>10</v>
      </c>
      <c r="M53">
        <v>5</v>
      </c>
      <c r="N53">
        <v>70</v>
      </c>
      <c r="P53" s="15">
        <v>6</v>
      </c>
      <c r="Q53" s="8">
        <v>55</v>
      </c>
      <c r="R53" s="4"/>
      <c r="S53" s="15">
        <v>5</v>
      </c>
      <c r="T53" s="15">
        <v>30</v>
      </c>
      <c r="V53" s="15">
        <v>5</v>
      </c>
      <c r="W53" s="8">
        <v>100</v>
      </c>
      <c r="Y53">
        <v>6</v>
      </c>
      <c r="Z53" s="8">
        <v>75</v>
      </c>
      <c r="AA53" s="4"/>
      <c r="AB53">
        <v>5</v>
      </c>
      <c r="AC53" s="15">
        <v>30</v>
      </c>
      <c r="AE53" s="15">
        <v>5</v>
      </c>
      <c r="AF53">
        <v>100</v>
      </c>
      <c r="AH53" s="15">
        <v>6</v>
      </c>
      <c r="AI53" s="8">
        <v>85</v>
      </c>
      <c r="AJ53" s="4"/>
      <c r="AL53" s="163" t="s">
        <v>280</v>
      </c>
      <c r="AM53" s="168">
        <v>4.8520000000000003</v>
      </c>
      <c r="AN53" s="168">
        <v>0.995</v>
      </c>
      <c r="AO53" s="168">
        <v>4.8769999999999998</v>
      </c>
      <c r="AP53" s="168" t="s">
        <v>123</v>
      </c>
    </row>
    <row r="54" spans="1:54">
      <c r="A54" s="8">
        <v>5</v>
      </c>
      <c r="B54" s="15">
        <v>10</v>
      </c>
      <c r="D54">
        <v>5</v>
      </c>
      <c r="E54" s="8">
        <v>15</v>
      </c>
      <c r="G54">
        <v>6</v>
      </c>
      <c r="H54">
        <v>65</v>
      </c>
      <c r="I54" s="4"/>
      <c r="J54" s="15">
        <v>5</v>
      </c>
      <c r="K54" s="15">
        <v>10</v>
      </c>
      <c r="M54">
        <v>5</v>
      </c>
      <c r="N54" s="8">
        <v>5</v>
      </c>
      <c r="P54" s="15">
        <v>6</v>
      </c>
      <c r="Q54" s="8">
        <v>55</v>
      </c>
      <c r="R54" s="4"/>
      <c r="S54" s="15">
        <v>5</v>
      </c>
      <c r="T54" s="15">
        <v>30</v>
      </c>
      <c r="V54" s="15">
        <v>5</v>
      </c>
      <c r="W54" s="8">
        <v>45</v>
      </c>
      <c r="Y54">
        <v>6</v>
      </c>
      <c r="Z54" s="8">
        <v>80</v>
      </c>
      <c r="AA54" s="4"/>
      <c r="AB54">
        <v>5</v>
      </c>
      <c r="AC54" s="15">
        <v>30</v>
      </c>
      <c r="AE54" s="15">
        <v>5</v>
      </c>
      <c r="AF54" s="8">
        <v>30</v>
      </c>
      <c r="AH54" s="15">
        <v>6</v>
      </c>
      <c r="AI54" s="8">
        <v>80</v>
      </c>
      <c r="AJ54" s="4"/>
    </row>
    <row r="55" spans="1:54">
      <c r="A55" s="8">
        <v>5</v>
      </c>
      <c r="B55" s="15">
        <v>15</v>
      </c>
      <c r="D55">
        <v>5</v>
      </c>
      <c r="E55">
        <v>30</v>
      </c>
      <c r="G55">
        <v>6</v>
      </c>
      <c r="H55" s="8">
        <v>40</v>
      </c>
      <c r="I55" s="4"/>
      <c r="J55" s="15">
        <v>5</v>
      </c>
      <c r="K55" s="15">
        <v>5</v>
      </c>
      <c r="M55">
        <v>5</v>
      </c>
      <c r="N55">
        <v>30</v>
      </c>
      <c r="P55" s="15">
        <v>6</v>
      </c>
      <c r="Q55" s="8">
        <v>45</v>
      </c>
      <c r="R55" s="4"/>
      <c r="S55" s="15">
        <v>5</v>
      </c>
      <c r="T55" s="15">
        <v>30</v>
      </c>
      <c r="V55" s="15">
        <v>5</v>
      </c>
      <c r="W55" s="8">
        <v>65</v>
      </c>
      <c r="Y55">
        <v>6</v>
      </c>
      <c r="Z55" s="8">
        <v>55</v>
      </c>
      <c r="AA55" s="4"/>
      <c r="AB55">
        <v>5</v>
      </c>
      <c r="AC55" s="15">
        <v>30</v>
      </c>
      <c r="AE55" s="15">
        <v>5</v>
      </c>
      <c r="AF55">
        <v>50</v>
      </c>
      <c r="AH55" s="15">
        <v>6</v>
      </c>
      <c r="AI55" s="8">
        <v>55</v>
      </c>
      <c r="AJ55" s="4"/>
      <c r="AL55" s="163" t="s">
        <v>446</v>
      </c>
    </row>
    <row r="56" spans="1:54">
      <c r="A56" s="8">
        <v>5</v>
      </c>
      <c r="B56" s="15">
        <v>15</v>
      </c>
      <c r="D56">
        <v>5</v>
      </c>
      <c r="E56" s="8">
        <v>60</v>
      </c>
      <c r="G56">
        <v>6</v>
      </c>
      <c r="H56">
        <v>45</v>
      </c>
      <c r="I56" s="4"/>
      <c r="J56" s="15">
        <v>5</v>
      </c>
      <c r="K56" s="15">
        <v>15</v>
      </c>
      <c r="M56">
        <v>5</v>
      </c>
      <c r="N56" s="8">
        <v>55</v>
      </c>
      <c r="P56" s="15">
        <v>6</v>
      </c>
      <c r="Q56" s="8">
        <v>45</v>
      </c>
      <c r="R56" s="4"/>
      <c r="S56" s="15">
        <v>5</v>
      </c>
      <c r="T56" s="15">
        <v>35</v>
      </c>
      <c r="V56" s="15">
        <v>5</v>
      </c>
      <c r="W56" s="8">
        <v>80</v>
      </c>
      <c r="Y56">
        <v>6</v>
      </c>
      <c r="Z56" s="8">
        <v>55</v>
      </c>
      <c r="AA56" s="4"/>
      <c r="AB56">
        <v>5</v>
      </c>
      <c r="AC56" s="15">
        <v>40</v>
      </c>
      <c r="AE56" s="15">
        <v>5</v>
      </c>
      <c r="AF56" s="8">
        <v>80</v>
      </c>
      <c r="AH56" s="15">
        <v>6</v>
      </c>
      <c r="AI56" s="8">
        <v>60</v>
      </c>
      <c r="AJ56" s="4"/>
      <c r="AL56" s="163" t="s">
        <v>442</v>
      </c>
      <c r="AM56" s="168" t="s">
        <v>140</v>
      </c>
      <c r="AN56" s="168" t="s">
        <v>141</v>
      </c>
      <c r="AO56" s="168" t="s">
        <v>142</v>
      </c>
      <c r="AP56" s="168" t="s">
        <v>143</v>
      </c>
      <c r="AQ56" s="168" t="s">
        <v>144</v>
      </c>
    </row>
    <row r="57" spans="1:54">
      <c r="A57" s="8">
        <v>5</v>
      </c>
      <c r="B57" s="15">
        <v>15</v>
      </c>
      <c r="D57">
        <v>6</v>
      </c>
      <c r="E57" s="5">
        <v>25</v>
      </c>
      <c r="G57">
        <v>6</v>
      </c>
      <c r="H57">
        <v>40</v>
      </c>
      <c r="I57" s="4"/>
      <c r="J57" s="15">
        <v>5</v>
      </c>
      <c r="K57" s="15">
        <v>5</v>
      </c>
      <c r="M57">
        <v>6</v>
      </c>
      <c r="N57">
        <v>25</v>
      </c>
      <c r="P57" s="15">
        <v>6</v>
      </c>
      <c r="Q57" s="8">
        <v>40</v>
      </c>
      <c r="R57" s="4"/>
      <c r="S57" s="15">
        <v>5</v>
      </c>
      <c r="T57" s="15">
        <v>25</v>
      </c>
      <c r="V57">
        <v>6</v>
      </c>
      <c r="W57" s="8">
        <v>50</v>
      </c>
      <c r="Y57">
        <v>6</v>
      </c>
      <c r="Z57" s="8">
        <v>50</v>
      </c>
      <c r="AA57" s="4"/>
      <c r="AB57">
        <v>5</v>
      </c>
      <c r="AC57" s="15">
        <v>30</v>
      </c>
      <c r="AE57" s="15">
        <v>6</v>
      </c>
      <c r="AF57" s="8">
        <v>50</v>
      </c>
      <c r="AH57" s="15">
        <v>6</v>
      </c>
      <c r="AI57" s="8">
        <v>50</v>
      </c>
      <c r="AJ57" s="4"/>
      <c r="AL57" s="163" t="s">
        <v>431</v>
      </c>
      <c r="AM57" s="168">
        <v>1</v>
      </c>
      <c r="AN57" s="168">
        <v>14983.44</v>
      </c>
      <c r="AO57" s="168">
        <v>14983.44</v>
      </c>
      <c r="AP57" s="168">
        <v>23.789000000000001</v>
      </c>
      <c r="AQ57" s="168" t="s">
        <v>123</v>
      </c>
    </row>
    <row r="58" spans="1:54">
      <c r="A58" s="8">
        <v>5</v>
      </c>
      <c r="B58" s="15">
        <v>20</v>
      </c>
      <c r="D58">
        <v>6</v>
      </c>
      <c r="E58" s="5">
        <v>20</v>
      </c>
      <c r="G58">
        <v>6</v>
      </c>
      <c r="H58">
        <v>25</v>
      </c>
      <c r="I58" s="4"/>
      <c r="J58" s="15">
        <v>5</v>
      </c>
      <c r="K58" s="15">
        <v>15</v>
      </c>
      <c r="M58">
        <v>6</v>
      </c>
      <c r="N58" s="5">
        <v>30</v>
      </c>
      <c r="P58" s="15">
        <v>6</v>
      </c>
      <c r="Q58" s="8">
        <v>30</v>
      </c>
      <c r="R58" s="4"/>
      <c r="S58" s="15">
        <v>5</v>
      </c>
      <c r="T58" s="15">
        <v>35</v>
      </c>
      <c r="V58">
        <v>6</v>
      </c>
      <c r="W58" s="8">
        <v>70</v>
      </c>
      <c r="Y58">
        <v>6</v>
      </c>
      <c r="Z58" s="8">
        <v>40</v>
      </c>
      <c r="AA58" s="4"/>
      <c r="AB58">
        <v>5</v>
      </c>
      <c r="AC58" s="15">
        <v>40</v>
      </c>
      <c r="AE58" s="15">
        <v>6</v>
      </c>
      <c r="AF58" s="8">
        <v>60</v>
      </c>
      <c r="AH58" s="15">
        <v>6</v>
      </c>
      <c r="AI58" s="8">
        <v>40</v>
      </c>
      <c r="AJ58" s="4"/>
      <c r="AL58" s="163" t="s">
        <v>145</v>
      </c>
      <c r="AM58" s="168">
        <v>132</v>
      </c>
      <c r="AN58" s="168">
        <v>83139.880999999994</v>
      </c>
      <c r="AO58" s="168">
        <v>629.84799999999996</v>
      </c>
    </row>
    <row r="59" spans="1:54">
      <c r="A59" s="8">
        <v>5</v>
      </c>
      <c r="B59" s="15">
        <v>20</v>
      </c>
      <c r="D59">
        <v>6</v>
      </c>
      <c r="E59" s="5">
        <v>35</v>
      </c>
      <c r="G59">
        <v>6</v>
      </c>
      <c r="H59">
        <v>20</v>
      </c>
      <c r="I59" s="4"/>
      <c r="J59" s="15">
        <v>5</v>
      </c>
      <c r="K59" s="15">
        <v>20</v>
      </c>
      <c r="M59">
        <v>6</v>
      </c>
      <c r="N59">
        <v>50</v>
      </c>
      <c r="P59" s="15">
        <v>6</v>
      </c>
      <c r="Q59" s="8">
        <v>25</v>
      </c>
      <c r="R59" s="4"/>
      <c r="S59" s="15">
        <v>5</v>
      </c>
      <c r="T59" s="15">
        <v>40</v>
      </c>
      <c r="V59">
        <v>6</v>
      </c>
      <c r="W59" s="8">
        <v>70</v>
      </c>
      <c r="Y59">
        <v>6</v>
      </c>
      <c r="Z59" s="8">
        <v>30</v>
      </c>
      <c r="AA59" s="4"/>
      <c r="AB59">
        <v>5</v>
      </c>
      <c r="AC59" s="15">
        <v>45</v>
      </c>
      <c r="AE59" s="15">
        <v>6</v>
      </c>
      <c r="AF59" s="8">
        <v>75</v>
      </c>
      <c r="AH59" s="15">
        <v>6</v>
      </c>
      <c r="AI59" s="8">
        <v>30</v>
      </c>
      <c r="AJ59" s="4"/>
      <c r="AL59" s="163" t="s">
        <v>146</v>
      </c>
      <c r="AM59" s="168">
        <v>133</v>
      </c>
      <c r="AN59" s="168">
        <v>98123.320999999996</v>
      </c>
      <c r="AO59" s="168">
        <v>737.76900000000001</v>
      </c>
    </row>
    <row r="60" spans="1:54">
      <c r="A60" s="8">
        <v>5</v>
      </c>
      <c r="B60" s="15">
        <v>20</v>
      </c>
      <c r="D60">
        <v>6</v>
      </c>
      <c r="E60" s="5">
        <v>15</v>
      </c>
      <c r="G60">
        <v>6</v>
      </c>
      <c r="H60">
        <v>15</v>
      </c>
      <c r="I60" s="4"/>
      <c r="J60" s="15">
        <v>5</v>
      </c>
      <c r="K60" s="15">
        <v>20</v>
      </c>
      <c r="M60">
        <v>6</v>
      </c>
      <c r="N60">
        <v>15</v>
      </c>
      <c r="P60" s="15">
        <v>6</v>
      </c>
      <c r="Q60" s="8">
        <v>35</v>
      </c>
      <c r="R60" s="4"/>
      <c r="S60" s="15">
        <v>5</v>
      </c>
      <c r="T60" s="15">
        <v>45</v>
      </c>
      <c r="V60">
        <v>6</v>
      </c>
      <c r="W60" s="8">
        <v>35</v>
      </c>
      <c r="Y60">
        <v>6</v>
      </c>
      <c r="Z60" s="8">
        <v>35</v>
      </c>
      <c r="AA60" s="4"/>
      <c r="AB60">
        <v>5</v>
      </c>
      <c r="AC60" s="15">
        <v>45</v>
      </c>
      <c r="AE60" s="15">
        <v>6</v>
      </c>
      <c r="AF60" s="8">
        <v>40</v>
      </c>
      <c r="AH60" s="15">
        <v>6</v>
      </c>
      <c r="AI60" s="8">
        <v>25</v>
      </c>
      <c r="AJ60" s="4"/>
    </row>
    <row r="61" spans="1:54">
      <c r="A61" s="8">
        <v>5</v>
      </c>
      <c r="B61" s="8">
        <v>20</v>
      </c>
      <c r="D61">
        <v>6</v>
      </c>
      <c r="E61" s="5">
        <v>70</v>
      </c>
      <c r="G61">
        <v>6</v>
      </c>
      <c r="H61">
        <v>5</v>
      </c>
      <c r="I61" s="4"/>
      <c r="J61" s="15">
        <v>5</v>
      </c>
      <c r="K61">
        <v>15</v>
      </c>
      <c r="M61">
        <v>6</v>
      </c>
      <c r="N61">
        <v>60</v>
      </c>
      <c r="P61" s="15">
        <v>6</v>
      </c>
      <c r="Q61" s="8">
        <v>30</v>
      </c>
      <c r="R61" s="4"/>
      <c r="S61" s="15">
        <v>5</v>
      </c>
      <c r="T61" s="8">
        <v>40</v>
      </c>
      <c r="V61">
        <v>6</v>
      </c>
      <c r="W61" s="8">
        <v>90</v>
      </c>
      <c r="Y61">
        <v>6</v>
      </c>
      <c r="Z61" s="8">
        <v>20</v>
      </c>
      <c r="AA61" s="4"/>
      <c r="AB61">
        <v>5</v>
      </c>
      <c r="AC61" s="8">
        <v>40</v>
      </c>
      <c r="AE61" s="15">
        <v>6</v>
      </c>
      <c r="AF61" s="8">
        <v>80</v>
      </c>
      <c r="AH61" s="15">
        <v>6</v>
      </c>
      <c r="AI61" s="8">
        <v>20</v>
      </c>
      <c r="AJ61" s="4"/>
      <c r="AL61" s="163" t="s">
        <v>447</v>
      </c>
      <c r="AM61" s="168" t="s">
        <v>70</v>
      </c>
      <c r="AN61" s="168" t="s">
        <v>448</v>
      </c>
    </row>
    <row r="62" spans="1:54">
      <c r="A62" s="8">
        <v>5</v>
      </c>
      <c r="B62" s="15">
        <v>5</v>
      </c>
      <c r="D62">
        <v>6</v>
      </c>
      <c r="E62" s="5">
        <v>60</v>
      </c>
      <c r="G62">
        <v>6</v>
      </c>
      <c r="H62" s="8">
        <v>10</v>
      </c>
      <c r="I62" s="4"/>
      <c r="J62" s="15">
        <v>5</v>
      </c>
      <c r="K62">
        <v>5</v>
      </c>
      <c r="M62">
        <v>6</v>
      </c>
      <c r="N62">
        <v>60</v>
      </c>
      <c r="P62" s="15">
        <v>6</v>
      </c>
      <c r="Q62" s="8">
        <v>10</v>
      </c>
      <c r="R62" s="4"/>
      <c r="S62" s="15">
        <v>5</v>
      </c>
      <c r="T62" s="8">
        <v>25</v>
      </c>
      <c r="V62">
        <v>6</v>
      </c>
      <c r="W62" s="8">
        <v>75</v>
      </c>
      <c r="Y62">
        <v>6</v>
      </c>
      <c r="Z62" s="8">
        <v>20</v>
      </c>
      <c r="AA62" s="4"/>
      <c r="AB62">
        <v>5</v>
      </c>
      <c r="AC62" s="8">
        <v>25</v>
      </c>
      <c r="AE62" s="15">
        <v>6</v>
      </c>
      <c r="AF62" s="8">
        <v>85</v>
      </c>
      <c r="AH62" s="15">
        <v>6</v>
      </c>
      <c r="AI62" s="8">
        <v>30</v>
      </c>
      <c r="AJ62" s="4"/>
      <c r="AL62" s="163" t="s">
        <v>449</v>
      </c>
      <c r="AM62" s="168" t="s">
        <v>70</v>
      </c>
      <c r="AN62" s="168" t="s">
        <v>170</v>
      </c>
    </row>
    <row r="63" spans="1:54">
      <c r="A63" s="8">
        <v>5</v>
      </c>
      <c r="B63" s="15">
        <v>10</v>
      </c>
      <c r="D63">
        <v>6</v>
      </c>
      <c r="E63" s="5">
        <v>15</v>
      </c>
      <c r="G63">
        <v>7</v>
      </c>
      <c r="H63">
        <v>85</v>
      </c>
      <c r="I63" s="4"/>
      <c r="J63" s="15">
        <v>5</v>
      </c>
      <c r="K63" s="5">
        <v>10</v>
      </c>
      <c r="M63">
        <v>6</v>
      </c>
      <c r="N63">
        <v>10</v>
      </c>
      <c r="P63">
        <v>7</v>
      </c>
      <c r="Q63" s="8">
        <v>100</v>
      </c>
      <c r="R63" s="4"/>
      <c r="S63" s="15">
        <v>5</v>
      </c>
      <c r="T63" s="15">
        <v>30</v>
      </c>
      <c r="V63">
        <v>6</v>
      </c>
      <c r="W63" s="8">
        <v>30</v>
      </c>
      <c r="Y63">
        <v>7</v>
      </c>
      <c r="Z63" s="8">
        <v>100</v>
      </c>
      <c r="AA63" s="4"/>
      <c r="AB63">
        <v>5</v>
      </c>
      <c r="AC63" s="15">
        <v>30</v>
      </c>
      <c r="AE63" s="15">
        <v>6</v>
      </c>
      <c r="AF63" s="8">
        <v>30</v>
      </c>
      <c r="AH63" s="15">
        <v>7</v>
      </c>
      <c r="AI63" s="8">
        <v>100</v>
      </c>
      <c r="AJ63" s="4"/>
      <c r="AL63" s="163" t="s">
        <v>450</v>
      </c>
    </row>
    <row r="64" spans="1:54">
      <c r="A64" s="8">
        <v>5</v>
      </c>
      <c r="B64" s="15">
        <v>20</v>
      </c>
      <c r="D64">
        <v>6</v>
      </c>
      <c r="E64" s="5">
        <v>40</v>
      </c>
      <c r="G64">
        <v>7</v>
      </c>
      <c r="H64">
        <v>10</v>
      </c>
      <c r="I64" s="4"/>
      <c r="J64" s="15">
        <v>5</v>
      </c>
      <c r="K64" s="5">
        <v>15</v>
      </c>
      <c r="M64">
        <v>6</v>
      </c>
      <c r="N64">
        <v>35</v>
      </c>
      <c r="P64">
        <v>7</v>
      </c>
      <c r="Q64" s="8">
        <v>10</v>
      </c>
      <c r="R64" s="4"/>
      <c r="S64" s="15">
        <v>5</v>
      </c>
      <c r="T64" s="15">
        <v>40</v>
      </c>
      <c r="V64">
        <v>6</v>
      </c>
      <c r="W64" s="8">
        <v>65</v>
      </c>
      <c r="Y64">
        <v>7</v>
      </c>
      <c r="Z64" s="8">
        <v>10</v>
      </c>
      <c r="AA64" s="4"/>
      <c r="AB64">
        <v>5</v>
      </c>
      <c r="AC64" s="15">
        <v>25</v>
      </c>
      <c r="AE64" s="15">
        <v>6</v>
      </c>
      <c r="AF64" s="8">
        <v>65</v>
      </c>
      <c r="AH64" s="15">
        <v>7</v>
      </c>
      <c r="AI64" s="8">
        <v>30</v>
      </c>
      <c r="AJ64" s="4"/>
      <c r="AL64" s="163" t="s">
        <v>459</v>
      </c>
    </row>
    <row r="65" spans="1:43">
      <c r="A65" s="8">
        <v>5</v>
      </c>
      <c r="B65" s="15">
        <v>10</v>
      </c>
      <c r="D65">
        <v>6</v>
      </c>
      <c r="E65" s="5">
        <v>75</v>
      </c>
      <c r="G65">
        <v>7</v>
      </c>
      <c r="H65">
        <v>40</v>
      </c>
      <c r="I65" s="4"/>
      <c r="J65" s="15">
        <v>5</v>
      </c>
      <c r="K65" s="5">
        <v>5</v>
      </c>
      <c r="M65">
        <v>6</v>
      </c>
      <c r="N65">
        <v>60</v>
      </c>
      <c r="P65">
        <v>7</v>
      </c>
      <c r="Q65" s="8">
        <v>50</v>
      </c>
      <c r="R65" s="4"/>
      <c r="S65" s="15">
        <v>5</v>
      </c>
      <c r="T65" s="15">
        <v>20</v>
      </c>
      <c r="V65">
        <v>6</v>
      </c>
      <c r="W65" s="8">
        <v>85</v>
      </c>
      <c r="Y65">
        <v>7</v>
      </c>
      <c r="Z65" s="8">
        <v>65</v>
      </c>
      <c r="AA65" s="4"/>
      <c r="AB65">
        <v>5</v>
      </c>
      <c r="AC65" s="15">
        <v>25</v>
      </c>
      <c r="AE65" s="15">
        <v>6</v>
      </c>
      <c r="AF65" s="8">
        <v>100</v>
      </c>
      <c r="AH65">
        <v>7</v>
      </c>
      <c r="AI65" s="8">
        <v>70</v>
      </c>
      <c r="AJ65" s="4"/>
      <c r="AL65" s="163" t="s">
        <v>433</v>
      </c>
      <c r="AM65" s="168" t="s">
        <v>468</v>
      </c>
    </row>
    <row r="66" spans="1:43">
      <c r="A66" s="8">
        <v>5</v>
      </c>
      <c r="B66" s="15">
        <v>10</v>
      </c>
      <c r="D66">
        <v>6</v>
      </c>
      <c r="E66" s="5">
        <v>35</v>
      </c>
      <c r="G66">
        <v>7</v>
      </c>
      <c r="H66">
        <v>60</v>
      </c>
      <c r="I66" s="4"/>
      <c r="J66" s="15">
        <v>5</v>
      </c>
      <c r="K66" s="5">
        <v>10</v>
      </c>
      <c r="M66">
        <v>6</v>
      </c>
      <c r="N66">
        <v>25</v>
      </c>
      <c r="P66">
        <v>7</v>
      </c>
      <c r="Q66" s="8">
        <v>60</v>
      </c>
      <c r="R66" s="4"/>
      <c r="S66" s="15">
        <v>5</v>
      </c>
      <c r="T66" s="15">
        <v>35</v>
      </c>
      <c r="V66">
        <v>6</v>
      </c>
      <c r="W66" s="8">
        <v>55</v>
      </c>
      <c r="Y66">
        <v>7</v>
      </c>
      <c r="Z66" s="8">
        <v>100</v>
      </c>
      <c r="AA66" s="4"/>
      <c r="AB66">
        <v>5</v>
      </c>
      <c r="AC66" s="15">
        <v>30</v>
      </c>
      <c r="AE66" s="15">
        <v>6</v>
      </c>
      <c r="AF66" s="8">
        <v>50</v>
      </c>
      <c r="AH66" s="15">
        <v>7</v>
      </c>
      <c r="AI66" s="8">
        <v>100</v>
      </c>
      <c r="AJ66" s="4"/>
      <c r="AK66" s="8"/>
      <c r="AL66" s="163" t="s">
        <v>435</v>
      </c>
    </row>
    <row r="67" spans="1:43">
      <c r="A67" s="8">
        <v>5</v>
      </c>
      <c r="B67" s="15">
        <v>15</v>
      </c>
      <c r="D67">
        <v>6</v>
      </c>
      <c r="E67">
        <v>40</v>
      </c>
      <c r="G67">
        <v>7</v>
      </c>
      <c r="H67">
        <v>55</v>
      </c>
      <c r="I67" s="4"/>
      <c r="J67" s="15">
        <v>5</v>
      </c>
      <c r="K67" s="5">
        <v>10</v>
      </c>
      <c r="M67">
        <v>6</v>
      </c>
      <c r="N67">
        <v>35</v>
      </c>
      <c r="O67" s="15"/>
      <c r="P67">
        <v>7</v>
      </c>
      <c r="Q67" s="8">
        <v>70</v>
      </c>
      <c r="R67" s="4"/>
      <c r="S67" s="15">
        <v>5</v>
      </c>
      <c r="T67" s="15">
        <v>35</v>
      </c>
      <c r="V67">
        <v>6</v>
      </c>
      <c r="W67" s="8">
        <v>90</v>
      </c>
      <c r="Y67">
        <v>7</v>
      </c>
      <c r="Z67" s="8">
        <v>60</v>
      </c>
      <c r="AA67" s="4"/>
      <c r="AB67">
        <v>5</v>
      </c>
      <c r="AC67" s="15">
        <v>30</v>
      </c>
      <c r="AE67" s="15">
        <v>6</v>
      </c>
      <c r="AF67" s="8">
        <v>80</v>
      </c>
      <c r="AH67" s="15">
        <v>7</v>
      </c>
      <c r="AI67" s="8">
        <v>45</v>
      </c>
      <c r="AJ67" s="4"/>
      <c r="AK67" s="8"/>
      <c r="AL67" s="163" t="s">
        <v>469</v>
      </c>
    </row>
    <row r="68" spans="1:43">
      <c r="A68" s="8">
        <v>6</v>
      </c>
      <c r="B68" s="8">
        <v>15</v>
      </c>
      <c r="D68">
        <v>6</v>
      </c>
      <c r="E68">
        <v>10</v>
      </c>
      <c r="G68">
        <v>7</v>
      </c>
      <c r="H68">
        <v>20</v>
      </c>
      <c r="I68" s="4"/>
      <c r="J68" s="15">
        <v>6</v>
      </c>
      <c r="K68" s="5">
        <v>5</v>
      </c>
      <c r="M68">
        <v>6</v>
      </c>
      <c r="N68">
        <v>20</v>
      </c>
      <c r="O68" s="107"/>
      <c r="P68">
        <v>7</v>
      </c>
      <c r="Q68" s="8">
        <v>20</v>
      </c>
      <c r="R68" s="4"/>
      <c r="S68">
        <v>6</v>
      </c>
      <c r="T68" s="15">
        <v>20</v>
      </c>
      <c r="V68">
        <v>6</v>
      </c>
      <c r="W68" s="8">
        <v>35</v>
      </c>
      <c r="Y68">
        <v>7</v>
      </c>
      <c r="Z68" s="8">
        <v>50</v>
      </c>
      <c r="AA68" s="4"/>
      <c r="AB68">
        <v>6</v>
      </c>
      <c r="AC68" s="15">
        <v>20</v>
      </c>
      <c r="AE68" s="15">
        <v>6</v>
      </c>
      <c r="AF68" s="8">
        <v>40</v>
      </c>
      <c r="AH68">
        <v>7</v>
      </c>
      <c r="AI68" s="8">
        <v>40</v>
      </c>
      <c r="AJ68" s="4"/>
      <c r="AL68" s="163" t="s">
        <v>453</v>
      </c>
    </row>
    <row r="69" spans="1:43">
      <c r="A69" s="8">
        <v>6</v>
      </c>
      <c r="B69" s="8">
        <v>15</v>
      </c>
      <c r="D69">
        <v>6</v>
      </c>
      <c r="E69">
        <v>20</v>
      </c>
      <c r="G69">
        <v>7</v>
      </c>
      <c r="H69">
        <v>50</v>
      </c>
      <c r="I69" s="4"/>
      <c r="J69" s="15">
        <v>6</v>
      </c>
      <c r="K69" s="5">
        <v>5</v>
      </c>
      <c r="M69">
        <v>6</v>
      </c>
      <c r="N69">
        <v>35</v>
      </c>
      <c r="O69" s="15"/>
      <c r="P69">
        <v>7</v>
      </c>
      <c r="Q69" s="8">
        <v>50</v>
      </c>
      <c r="R69" s="4"/>
      <c r="S69">
        <v>6</v>
      </c>
      <c r="T69" s="15">
        <v>25</v>
      </c>
      <c r="V69">
        <v>6</v>
      </c>
      <c r="W69" s="8">
        <v>75</v>
      </c>
      <c r="Y69">
        <v>7</v>
      </c>
      <c r="Z69" s="8">
        <v>60</v>
      </c>
      <c r="AA69" s="4"/>
      <c r="AB69">
        <v>6</v>
      </c>
      <c r="AC69" s="8">
        <v>25</v>
      </c>
      <c r="AE69" s="15">
        <v>6</v>
      </c>
      <c r="AF69" s="8">
        <v>60</v>
      </c>
      <c r="AG69" s="8"/>
      <c r="AH69" s="15">
        <v>7</v>
      </c>
      <c r="AI69" s="8">
        <v>60</v>
      </c>
      <c r="AJ69" s="4"/>
      <c r="AL69" s="163" t="s">
        <v>470</v>
      </c>
      <c r="AM69" s="168" t="s">
        <v>471</v>
      </c>
      <c r="AN69" s="168" t="s">
        <v>472</v>
      </c>
    </row>
    <row r="70" spans="1:43">
      <c r="A70" s="8">
        <v>6</v>
      </c>
      <c r="B70" s="8">
        <v>25</v>
      </c>
      <c r="D70">
        <v>6</v>
      </c>
      <c r="E70">
        <v>40</v>
      </c>
      <c r="G70">
        <v>7</v>
      </c>
      <c r="H70">
        <v>30</v>
      </c>
      <c r="I70" s="4"/>
      <c r="J70" s="15">
        <v>6</v>
      </c>
      <c r="K70" s="5">
        <v>20</v>
      </c>
      <c r="M70">
        <v>6</v>
      </c>
      <c r="N70">
        <v>55</v>
      </c>
      <c r="P70">
        <v>7</v>
      </c>
      <c r="Q70" s="8">
        <v>40</v>
      </c>
      <c r="R70" s="4"/>
      <c r="S70">
        <v>6</v>
      </c>
      <c r="T70" s="15">
        <v>40</v>
      </c>
      <c r="V70">
        <v>6</v>
      </c>
      <c r="W70" s="8">
        <v>75</v>
      </c>
      <c r="Y70">
        <v>7</v>
      </c>
      <c r="Z70" s="8">
        <v>60</v>
      </c>
      <c r="AA70" s="4"/>
      <c r="AB70">
        <v>6</v>
      </c>
      <c r="AC70" s="8">
        <v>30</v>
      </c>
      <c r="AE70" s="15">
        <v>6</v>
      </c>
      <c r="AF70" s="8">
        <v>75</v>
      </c>
      <c r="AG70" s="8"/>
      <c r="AH70" s="15">
        <v>7</v>
      </c>
      <c r="AI70" s="8">
        <v>55</v>
      </c>
      <c r="AJ70" s="4"/>
      <c r="AL70" s="163" t="s">
        <v>473</v>
      </c>
    </row>
    <row r="71" spans="1:43">
      <c r="A71" s="8">
        <v>6</v>
      </c>
      <c r="B71" s="8">
        <v>25</v>
      </c>
      <c r="D71">
        <v>6</v>
      </c>
      <c r="E71" s="8">
        <v>15</v>
      </c>
      <c r="G71">
        <v>7</v>
      </c>
      <c r="H71">
        <v>30</v>
      </c>
      <c r="I71" s="4"/>
      <c r="J71" s="15">
        <v>6</v>
      </c>
      <c r="K71" s="5">
        <v>20</v>
      </c>
      <c r="M71">
        <v>6</v>
      </c>
      <c r="N71" s="8">
        <v>20</v>
      </c>
      <c r="P71">
        <v>7</v>
      </c>
      <c r="Q71" s="8">
        <v>75</v>
      </c>
      <c r="R71" s="4"/>
      <c r="S71">
        <v>6</v>
      </c>
      <c r="T71" s="15">
        <v>30</v>
      </c>
      <c r="V71">
        <v>6</v>
      </c>
      <c r="W71" s="8">
        <v>45</v>
      </c>
      <c r="Y71">
        <v>7</v>
      </c>
      <c r="Z71" s="8">
        <v>90</v>
      </c>
      <c r="AA71" s="4"/>
      <c r="AB71">
        <v>6</v>
      </c>
      <c r="AC71" s="8">
        <v>35</v>
      </c>
      <c r="AE71" s="15">
        <v>6</v>
      </c>
      <c r="AF71" s="8">
        <v>40</v>
      </c>
      <c r="AG71" s="8"/>
      <c r="AH71">
        <v>7</v>
      </c>
      <c r="AI71" s="8">
        <v>70</v>
      </c>
      <c r="AJ71" s="4"/>
    </row>
    <row r="72" spans="1:43">
      <c r="A72" s="8">
        <v>6</v>
      </c>
      <c r="B72" s="8">
        <v>30</v>
      </c>
      <c r="D72">
        <v>6</v>
      </c>
      <c r="E72">
        <v>30</v>
      </c>
      <c r="G72">
        <v>7</v>
      </c>
      <c r="H72">
        <v>55</v>
      </c>
      <c r="I72" s="4"/>
      <c r="J72" s="15">
        <v>6</v>
      </c>
      <c r="K72" s="15">
        <v>25</v>
      </c>
      <c r="M72">
        <v>6</v>
      </c>
      <c r="N72">
        <v>35</v>
      </c>
      <c r="P72">
        <v>7</v>
      </c>
      <c r="Q72" s="8">
        <v>85</v>
      </c>
      <c r="R72" s="4"/>
      <c r="S72">
        <v>6</v>
      </c>
      <c r="T72" s="15">
        <v>35</v>
      </c>
      <c r="V72">
        <v>6</v>
      </c>
      <c r="W72" s="8">
        <v>45</v>
      </c>
      <c r="Y72">
        <v>7</v>
      </c>
      <c r="Z72" s="8">
        <v>90</v>
      </c>
      <c r="AA72" s="4"/>
      <c r="AB72">
        <v>6</v>
      </c>
      <c r="AC72" s="8">
        <v>40</v>
      </c>
      <c r="AE72" s="15">
        <v>6</v>
      </c>
      <c r="AF72" s="8">
        <v>60</v>
      </c>
      <c r="AG72" s="8"/>
      <c r="AH72" s="15">
        <v>7</v>
      </c>
      <c r="AI72" s="8">
        <v>65</v>
      </c>
      <c r="AJ72" s="4"/>
      <c r="AL72" s="163" t="s">
        <v>442</v>
      </c>
      <c r="AM72" s="168" t="s">
        <v>443</v>
      </c>
      <c r="AN72" s="168" t="s">
        <v>444</v>
      </c>
      <c r="AO72" s="168" t="s">
        <v>149</v>
      </c>
      <c r="AP72" s="168" t="s">
        <v>144</v>
      </c>
    </row>
    <row r="73" spans="1:43">
      <c r="A73" s="8">
        <v>6</v>
      </c>
      <c r="B73" s="15">
        <v>15</v>
      </c>
      <c r="D73">
        <v>6</v>
      </c>
      <c r="E73" s="8">
        <v>70</v>
      </c>
      <c r="G73">
        <v>7</v>
      </c>
      <c r="H73" s="8">
        <v>45</v>
      </c>
      <c r="I73" s="4"/>
      <c r="J73" s="15">
        <v>6</v>
      </c>
      <c r="K73" s="15">
        <v>10</v>
      </c>
      <c r="M73">
        <v>6</v>
      </c>
      <c r="N73" s="8">
        <v>65</v>
      </c>
      <c r="P73">
        <v>7</v>
      </c>
      <c r="Q73" s="8">
        <v>50</v>
      </c>
      <c r="R73" s="4"/>
      <c r="S73">
        <v>6</v>
      </c>
      <c r="T73" s="15">
        <v>35</v>
      </c>
      <c r="V73">
        <v>6</v>
      </c>
      <c r="W73" s="8">
        <v>75</v>
      </c>
      <c r="Y73">
        <v>7</v>
      </c>
      <c r="Z73" s="8">
        <v>60</v>
      </c>
      <c r="AA73" s="4"/>
      <c r="AB73">
        <v>6</v>
      </c>
      <c r="AC73" s="15">
        <v>30</v>
      </c>
      <c r="AE73" s="15">
        <v>6</v>
      </c>
      <c r="AF73" s="8">
        <v>85</v>
      </c>
      <c r="AG73" s="8"/>
      <c r="AH73" s="15">
        <v>7</v>
      </c>
      <c r="AI73" s="8">
        <v>60</v>
      </c>
      <c r="AJ73" s="4"/>
      <c r="AL73" s="163" t="s">
        <v>445</v>
      </c>
      <c r="AM73" s="168">
        <v>13.627000000000001</v>
      </c>
      <c r="AN73" s="168">
        <v>1.31</v>
      </c>
      <c r="AO73" s="168">
        <v>10.403</v>
      </c>
      <c r="AP73" s="168" t="s">
        <v>123</v>
      </c>
    </row>
    <row r="74" spans="1:43">
      <c r="A74" s="8">
        <v>6</v>
      </c>
      <c r="B74" s="15">
        <v>15</v>
      </c>
      <c r="D74">
        <v>7</v>
      </c>
      <c r="E74" s="5">
        <v>65</v>
      </c>
      <c r="G74">
        <v>7</v>
      </c>
      <c r="H74">
        <v>60</v>
      </c>
      <c r="I74" s="4"/>
      <c r="J74" s="15">
        <v>6</v>
      </c>
      <c r="K74" s="15">
        <v>10</v>
      </c>
      <c r="M74">
        <v>7</v>
      </c>
      <c r="N74">
        <v>65</v>
      </c>
      <c r="P74">
        <v>7</v>
      </c>
      <c r="Q74" s="8">
        <v>65</v>
      </c>
      <c r="R74" s="4"/>
      <c r="S74">
        <v>6</v>
      </c>
      <c r="T74" s="15">
        <v>30</v>
      </c>
      <c r="V74">
        <v>7</v>
      </c>
      <c r="W74" s="8">
        <v>75</v>
      </c>
      <c r="Y74">
        <v>7</v>
      </c>
      <c r="Z74" s="8">
        <v>65</v>
      </c>
      <c r="AA74" s="4"/>
      <c r="AB74">
        <v>6</v>
      </c>
      <c r="AC74" s="15">
        <v>35</v>
      </c>
      <c r="AE74" s="15">
        <v>7</v>
      </c>
      <c r="AF74" s="8">
        <v>75</v>
      </c>
      <c r="AG74" s="8"/>
      <c r="AH74">
        <v>7</v>
      </c>
      <c r="AI74" s="8">
        <v>60</v>
      </c>
      <c r="AJ74" s="4"/>
      <c r="AK74" s="8"/>
      <c r="AL74" s="163" t="s">
        <v>280</v>
      </c>
      <c r="AM74" s="168">
        <v>-0.47399999999999998</v>
      </c>
      <c r="AN74" s="168">
        <v>0.17799999999999999</v>
      </c>
      <c r="AO74" s="168">
        <v>-2.661</v>
      </c>
      <c r="AP74" s="168">
        <v>8.9999999999999993E-3</v>
      </c>
    </row>
    <row r="75" spans="1:43">
      <c r="A75" s="8">
        <v>6</v>
      </c>
      <c r="B75" s="15">
        <v>5</v>
      </c>
      <c r="D75">
        <v>7</v>
      </c>
      <c r="E75" s="5">
        <v>20</v>
      </c>
      <c r="F75" s="15"/>
      <c r="G75">
        <v>7</v>
      </c>
      <c r="H75">
        <v>60</v>
      </c>
      <c r="I75" s="28"/>
      <c r="J75" s="15">
        <v>6</v>
      </c>
      <c r="K75" s="15">
        <v>10</v>
      </c>
      <c r="M75">
        <v>7</v>
      </c>
      <c r="N75">
        <v>5</v>
      </c>
      <c r="P75">
        <v>7</v>
      </c>
      <c r="Q75" s="8">
        <v>50</v>
      </c>
      <c r="R75" s="28"/>
      <c r="S75">
        <v>6</v>
      </c>
      <c r="T75" s="15">
        <v>35</v>
      </c>
      <c r="V75">
        <v>7</v>
      </c>
      <c r="W75" s="8">
        <v>25</v>
      </c>
      <c r="Y75">
        <v>7</v>
      </c>
      <c r="Z75" s="8">
        <v>70</v>
      </c>
      <c r="AA75" s="28"/>
      <c r="AB75">
        <v>6</v>
      </c>
      <c r="AC75" s="15">
        <v>35</v>
      </c>
      <c r="AE75" s="15">
        <v>7</v>
      </c>
      <c r="AF75" s="8">
        <v>20</v>
      </c>
      <c r="AH75" s="15">
        <v>7</v>
      </c>
      <c r="AI75" s="8">
        <v>75</v>
      </c>
      <c r="AJ75" s="28"/>
      <c r="AK75" s="8"/>
    </row>
    <row r="76" spans="1:43">
      <c r="A76" s="8">
        <v>6</v>
      </c>
      <c r="B76" s="15">
        <v>15</v>
      </c>
      <c r="D76">
        <v>7</v>
      </c>
      <c r="E76" s="5">
        <v>15</v>
      </c>
      <c r="F76" s="15"/>
      <c r="G76">
        <v>7</v>
      </c>
      <c r="H76">
        <v>45</v>
      </c>
      <c r="I76" s="28"/>
      <c r="J76" s="15">
        <v>6</v>
      </c>
      <c r="K76" s="15">
        <v>10</v>
      </c>
      <c r="M76">
        <v>7</v>
      </c>
      <c r="N76" s="5">
        <v>10</v>
      </c>
      <c r="P76">
        <v>7</v>
      </c>
      <c r="Q76" s="8">
        <v>35</v>
      </c>
      <c r="R76" s="28"/>
      <c r="S76">
        <v>6</v>
      </c>
      <c r="T76" s="15">
        <v>35</v>
      </c>
      <c r="V76">
        <v>7</v>
      </c>
      <c r="W76" s="8">
        <v>30</v>
      </c>
      <c r="Y76">
        <v>7</v>
      </c>
      <c r="Z76" s="8">
        <v>60</v>
      </c>
      <c r="AA76" s="28"/>
      <c r="AB76">
        <v>6</v>
      </c>
      <c r="AC76" s="15">
        <v>30</v>
      </c>
      <c r="AE76" s="15">
        <v>7</v>
      </c>
      <c r="AF76" s="8">
        <v>30</v>
      </c>
      <c r="AH76" s="15">
        <v>7</v>
      </c>
      <c r="AI76" s="8">
        <v>50</v>
      </c>
      <c r="AJ76" s="28"/>
      <c r="AK76" s="8"/>
      <c r="AL76" s="163" t="s">
        <v>446</v>
      </c>
    </row>
    <row r="77" spans="1:43">
      <c r="A77" s="8">
        <v>6</v>
      </c>
      <c r="B77" s="15">
        <v>10</v>
      </c>
      <c r="D77">
        <v>7</v>
      </c>
      <c r="E77" s="5">
        <v>15</v>
      </c>
      <c r="F77" s="15"/>
      <c r="G77">
        <v>7</v>
      </c>
      <c r="H77">
        <v>20</v>
      </c>
      <c r="I77" s="28"/>
      <c r="J77" s="15">
        <v>6</v>
      </c>
      <c r="K77" s="15">
        <v>5</v>
      </c>
      <c r="M77">
        <v>7</v>
      </c>
      <c r="N77">
        <v>20</v>
      </c>
      <c r="P77">
        <v>7</v>
      </c>
      <c r="Q77" s="8">
        <v>15</v>
      </c>
      <c r="R77" s="28"/>
      <c r="S77">
        <v>6</v>
      </c>
      <c r="T77" s="15">
        <v>25</v>
      </c>
      <c r="V77">
        <v>7</v>
      </c>
      <c r="W77" s="8">
        <v>35</v>
      </c>
      <c r="Y77">
        <v>7</v>
      </c>
      <c r="Z77" s="8">
        <v>30</v>
      </c>
      <c r="AA77" s="28"/>
      <c r="AB77">
        <v>6</v>
      </c>
      <c r="AC77" s="15">
        <v>30</v>
      </c>
      <c r="AE77" s="15">
        <v>7</v>
      </c>
      <c r="AF77" s="8">
        <v>35</v>
      </c>
      <c r="AG77" s="8"/>
      <c r="AH77">
        <v>7</v>
      </c>
      <c r="AI77" s="8">
        <v>35</v>
      </c>
      <c r="AJ77" s="28"/>
      <c r="AK77" s="8"/>
      <c r="AL77" s="163" t="s">
        <v>442</v>
      </c>
      <c r="AM77" s="168" t="s">
        <v>140</v>
      </c>
      <c r="AN77" s="168" t="s">
        <v>141</v>
      </c>
      <c r="AO77" s="168" t="s">
        <v>142</v>
      </c>
      <c r="AP77" s="168" t="s">
        <v>143</v>
      </c>
      <c r="AQ77" s="168" t="s">
        <v>144</v>
      </c>
    </row>
    <row r="78" spans="1:43">
      <c r="A78" s="8">
        <v>6</v>
      </c>
      <c r="B78" s="15">
        <v>20</v>
      </c>
      <c r="D78">
        <v>7</v>
      </c>
      <c r="E78" s="5">
        <v>55</v>
      </c>
      <c r="F78" s="15"/>
      <c r="G78">
        <v>7</v>
      </c>
      <c r="H78">
        <v>15</v>
      </c>
      <c r="I78" s="111"/>
      <c r="J78" s="15">
        <v>6</v>
      </c>
      <c r="K78" s="15">
        <v>15</v>
      </c>
      <c r="M78">
        <v>7</v>
      </c>
      <c r="N78">
        <v>60</v>
      </c>
      <c r="P78">
        <v>7</v>
      </c>
      <c r="Q78" s="8">
        <v>10</v>
      </c>
      <c r="R78" s="111"/>
      <c r="S78">
        <v>6</v>
      </c>
      <c r="T78" s="15">
        <v>25</v>
      </c>
      <c r="V78">
        <v>7</v>
      </c>
      <c r="W78" s="8">
        <v>80</v>
      </c>
      <c r="Y78">
        <v>7</v>
      </c>
      <c r="Z78" s="8">
        <v>30</v>
      </c>
      <c r="AA78" s="111"/>
      <c r="AB78">
        <v>6</v>
      </c>
      <c r="AC78" s="15">
        <v>35</v>
      </c>
      <c r="AE78" s="15">
        <v>7</v>
      </c>
      <c r="AF78" s="8">
        <v>100</v>
      </c>
      <c r="AH78" s="15">
        <v>7</v>
      </c>
      <c r="AI78" s="8">
        <v>30</v>
      </c>
      <c r="AJ78" s="111"/>
      <c r="AK78" s="8"/>
      <c r="AL78" s="166" t="s">
        <v>431</v>
      </c>
      <c r="AM78" s="168">
        <v>1</v>
      </c>
      <c r="AN78" s="168">
        <v>243.881</v>
      </c>
      <c r="AO78" s="168">
        <v>243.881</v>
      </c>
      <c r="AP78" s="168">
        <v>7.0830000000000002</v>
      </c>
      <c r="AQ78" s="168">
        <v>8.9999999999999993E-3</v>
      </c>
    </row>
    <row r="79" spans="1:43">
      <c r="A79" s="8">
        <v>6</v>
      </c>
      <c r="B79" s="15">
        <v>10</v>
      </c>
      <c r="D79">
        <v>7</v>
      </c>
      <c r="E79" s="5">
        <v>80</v>
      </c>
      <c r="F79" s="15"/>
      <c r="G79">
        <v>7</v>
      </c>
      <c r="H79">
        <v>5</v>
      </c>
      <c r="I79" s="28"/>
      <c r="J79" s="15">
        <v>6</v>
      </c>
      <c r="K79" s="15">
        <v>5</v>
      </c>
      <c r="M79">
        <v>7</v>
      </c>
      <c r="N79">
        <v>75</v>
      </c>
      <c r="P79">
        <v>7</v>
      </c>
      <c r="Q79" s="8">
        <v>10</v>
      </c>
      <c r="R79" s="28"/>
      <c r="S79">
        <v>6</v>
      </c>
      <c r="T79" s="15">
        <v>30</v>
      </c>
      <c r="V79">
        <v>7</v>
      </c>
      <c r="W79" s="8">
        <v>100</v>
      </c>
      <c r="Y79">
        <v>7</v>
      </c>
      <c r="Z79" s="8">
        <v>35</v>
      </c>
      <c r="AA79" s="28"/>
      <c r="AB79">
        <v>6</v>
      </c>
      <c r="AC79" s="15">
        <v>35</v>
      </c>
      <c r="AE79" s="15">
        <v>7</v>
      </c>
      <c r="AF79" s="8">
        <v>100</v>
      </c>
      <c r="AH79" s="15">
        <v>7</v>
      </c>
      <c r="AI79" s="8">
        <v>30</v>
      </c>
      <c r="AJ79" s="28"/>
      <c r="AK79" s="8"/>
      <c r="AL79" s="166" t="s">
        <v>145</v>
      </c>
      <c r="AM79" s="168">
        <v>168</v>
      </c>
      <c r="AN79" s="168">
        <v>5784.9430000000002</v>
      </c>
      <c r="AO79" s="168">
        <v>34.433999999999997</v>
      </c>
    </row>
    <row r="80" spans="1:43">
      <c r="A80" s="8">
        <v>6</v>
      </c>
      <c r="B80" s="15">
        <v>5</v>
      </c>
      <c r="D80">
        <v>7</v>
      </c>
      <c r="E80" s="5">
        <v>70</v>
      </c>
      <c r="F80" s="15"/>
      <c r="G80">
        <v>7</v>
      </c>
      <c r="H80" s="8">
        <v>10</v>
      </c>
      <c r="I80" s="28"/>
      <c r="J80" s="15">
        <v>6</v>
      </c>
      <c r="K80" s="15">
        <v>5</v>
      </c>
      <c r="M80">
        <v>7</v>
      </c>
      <c r="N80">
        <v>55</v>
      </c>
      <c r="P80">
        <v>7</v>
      </c>
      <c r="Q80" s="8">
        <v>10</v>
      </c>
      <c r="R80" s="28"/>
      <c r="S80">
        <v>6</v>
      </c>
      <c r="T80" s="15">
        <v>30</v>
      </c>
      <c r="V80">
        <v>7</v>
      </c>
      <c r="W80" s="8">
        <v>75</v>
      </c>
      <c r="Y80" s="8">
        <v>7</v>
      </c>
      <c r="Z80" s="8">
        <v>35</v>
      </c>
      <c r="AA80" s="28"/>
      <c r="AB80">
        <v>6</v>
      </c>
      <c r="AC80" s="15">
        <v>30</v>
      </c>
      <c r="AE80" s="15">
        <v>7</v>
      </c>
      <c r="AF80" s="8">
        <v>85</v>
      </c>
      <c r="AH80">
        <v>7</v>
      </c>
      <c r="AI80" s="8">
        <v>30</v>
      </c>
      <c r="AJ80" s="28"/>
      <c r="AL80" s="163" t="s">
        <v>146</v>
      </c>
      <c r="AM80" s="168">
        <v>169</v>
      </c>
      <c r="AN80" s="168">
        <v>6028.8239999999996</v>
      </c>
      <c r="AO80" s="168">
        <v>35.673999999999999</v>
      </c>
    </row>
    <row r="81" spans="1:42">
      <c r="A81" s="8">
        <v>6</v>
      </c>
      <c r="B81" s="8">
        <v>15</v>
      </c>
      <c r="D81">
        <v>7</v>
      </c>
      <c r="E81" s="5">
        <v>15</v>
      </c>
      <c r="F81" s="15"/>
      <c r="G81" s="15">
        <v>8</v>
      </c>
      <c r="H81">
        <v>85</v>
      </c>
      <c r="I81" s="4"/>
      <c r="J81" s="15">
        <v>6</v>
      </c>
      <c r="K81">
        <v>5</v>
      </c>
      <c r="M81">
        <v>7</v>
      </c>
      <c r="N81">
        <v>25</v>
      </c>
      <c r="P81">
        <v>8</v>
      </c>
      <c r="Q81" s="8">
        <v>100</v>
      </c>
      <c r="R81" s="4"/>
      <c r="S81">
        <v>6</v>
      </c>
      <c r="T81" s="8">
        <v>25</v>
      </c>
      <c r="V81">
        <v>7</v>
      </c>
      <c r="W81" s="8">
        <v>55</v>
      </c>
      <c r="Y81">
        <v>8</v>
      </c>
      <c r="Z81" s="8">
        <v>100</v>
      </c>
      <c r="AA81" s="4"/>
      <c r="AB81">
        <v>6</v>
      </c>
      <c r="AC81" s="8">
        <v>25</v>
      </c>
      <c r="AE81" s="15">
        <v>7</v>
      </c>
      <c r="AF81" s="8">
        <v>45</v>
      </c>
      <c r="AH81" s="15">
        <v>8</v>
      </c>
      <c r="AI81" s="8">
        <v>100</v>
      </c>
      <c r="AJ81" s="4"/>
    </row>
    <row r="82" spans="1:42">
      <c r="A82" s="8">
        <v>6</v>
      </c>
      <c r="B82" s="15">
        <v>10</v>
      </c>
      <c r="D82">
        <v>7</v>
      </c>
      <c r="E82" s="5">
        <v>70</v>
      </c>
      <c r="G82" s="15">
        <v>8</v>
      </c>
      <c r="H82" s="5">
        <v>5</v>
      </c>
      <c r="I82" s="4"/>
      <c r="J82" s="15">
        <v>6</v>
      </c>
      <c r="K82">
        <v>5</v>
      </c>
      <c r="M82">
        <v>7</v>
      </c>
      <c r="N82">
        <v>45</v>
      </c>
      <c r="P82">
        <v>8</v>
      </c>
      <c r="Q82" s="8">
        <v>10</v>
      </c>
      <c r="R82" s="4"/>
      <c r="S82">
        <v>6</v>
      </c>
      <c r="T82" s="8">
        <v>25</v>
      </c>
      <c r="V82">
        <v>7</v>
      </c>
      <c r="W82" s="8">
        <v>75</v>
      </c>
      <c r="Y82">
        <v>8</v>
      </c>
      <c r="Z82" s="8">
        <v>20</v>
      </c>
      <c r="AA82" s="4"/>
      <c r="AB82">
        <v>6</v>
      </c>
      <c r="AC82" s="8">
        <v>15</v>
      </c>
      <c r="AE82" s="15">
        <v>7</v>
      </c>
      <c r="AF82" s="8">
        <v>75</v>
      </c>
      <c r="AH82" s="15">
        <v>8</v>
      </c>
      <c r="AI82" s="8">
        <v>20</v>
      </c>
      <c r="AJ82" s="4"/>
      <c r="AL82" s="163" t="s">
        <v>447</v>
      </c>
      <c r="AM82" s="168" t="s">
        <v>70</v>
      </c>
      <c r="AN82" s="168" t="s">
        <v>171</v>
      </c>
    </row>
    <row r="83" spans="1:42">
      <c r="A83" s="8">
        <v>6</v>
      </c>
      <c r="B83" s="15">
        <v>30</v>
      </c>
      <c r="D83">
        <v>7</v>
      </c>
      <c r="E83">
        <v>35</v>
      </c>
      <c r="G83" s="15">
        <v>8</v>
      </c>
      <c r="H83">
        <v>40</v>
      </c>
      <c r="I83" s="4"/>
      <c r="J83" s="15">
        <v>6</v>
      </c>
      <c r="K83" s="5">
        <v>20</v>
      </c>
      <c r="M83">
        <v>7</v>
      </c>
      <c r="N83">
        <v>45</v>
      </c>
      <c r="P83">
        <v>8</v>
      </c>
      <c r="Q83" s="8">
        <v>60</v>
      </c>
      <c r="R83" s="4"/>
      <c r="S83">
        <v>6</v>
      </c>
      <c r="T83" s="15">
        <v>40</v>
      </c>
      <c r="V83">
        <v>7</v>
      </c>
      <c r="W83" s="8">
        <v>90</v>
      </c>
      <c r="Y83">
        <v>8</v>
      </c>
      <c r="Z83" s="8">
        <v>70</v>
      </c>
      <c r="AA83" s="4"/>
      <c r="AB83">
        <v>6</v>
      </c>
      <c r="AC83" s="15">
        <v>40</v>
      </c>
      <c r="AE83" s="15">
        <v>7</v>
      </c>
      <c r="AF83" s="8">
        <v>65</v>
      </c>
      <c r="AH83" s="15">
        <v>8</v>
      </c>
      <c r="AI83" s="8">
        <v>65</v>
      </c>
      <c r="AJ83" s="4"/>
      <c r="AL83" s="163" t="s">
        <v>449</v>
      </c>
      <c r="AM83" s="168" t="s">
        <v>70</v>
      </c>
      <c r="AN83" s="168" t="s">
        <v>474</v>
      </c>
    </row>
    <row r="84" spans="1:42">
      <c r="A84" s="8">
        <v>6</v>
      </c>
      <c r="B84" s="15">
        <v>5</v>
      </c>
      <c r="D84">
        <v>7</v>
      </c>
      <c r="E84">
        <v>20</v>
      </c>
      <c r="G84" s="15">
        <v>8</v>
      </c>
      <c r="H84">
        <v>60</v>
      </c>
      <c r="I84" s="4"/>
      <c r="J84" s="15">
        <v>6</v>
      </c>
      <c r="K84" s="5">
        <v>5</v>
      </c>
      <c r="M84">
        <v>7</v>
      </c>
      <c r="N84">
        <v>15</v>
      </c>
      <c r="P84">
        <v>8</v>
      </c>
      <c r="Q84" s="8">
        <v>60</v>
      </c>
      <c r="R84" s="4"/>
      <c r="S84">
        <v>6</v>
      </c>
      <c r="T84" s="15">
        <v>20</v>
      </c>
      <c r="V84">
        <v>7</v>
      </c>
      <c r="W84" s="8">
        <v>40</v>
      </c>
      <c r="Y84">
        <v>8</v>
      </c>
      <c r="Z84" s="8">
        <v>100</v>
      </c>
      <c r="AA84" s="4"/>
      <c r="AB84">
        <v>6</v>
      </c>
      <c r="AC84" s="15">
        <v>20</v>
      </c>
      <c r="AE84" s="15">
        <v>7</v>
      </c>
      <c r="AF84" s="8">
        <v>40</v>
      </c>
      <c r="AH84" s="15">
        <v>8</v>
      </c>
      <c r="AI84" s="8">
        <v>100</v>
      </c>
      <c r="AJ84" s="4"/>
      <c r="AL84" s="163" t="s">
        <v>475</v>
      </c>
    </row>
    <row r="85" spans="1:42">
      <c r="A85" s="8">
        <v>6</v>
      </c>
      <c r="B85" s="15">
        <v>10</v>
      </c>
      <c r="D85">
        <v>7</v>
      </c>
      <c r="E85">
        <v>20</v>
      </c>
      <c r="G85" s="15">
        <v>8</v>
      </c>
      <c r="H85">
        <v>55</v>
      </c>
      <c r="I85" s="4"/>
      <c r="J85" s="15">
        <v>6</v>
      </c>
      <c r="K85" s="5">
        <v>5</v>
      </c>
      <c r="M85">
        <v>7</v>
      </c>
      <c r="N85">
        <v>25</v>
      </c>
      <c r="P85">
        <v>8</v>
      </c>
      <c r="Q85" s="8">
        <v>60</v>
      </c>
      <c r="R85" s="4"/>
      <c r="S85">
        <v>6</v>
      </c>
      <c r="T85" s="15">
        <v>20</v>
      </c>
      <c r="V85">
        <v>7</v>
      </c>
      <c r="W85" s="8">
        <v>70</v>
      </c>
      <c r="Y85">
        <v>8</v>
      </c>
      <c r="Z85" s="8">
        <v>40</v>
      </c>
      <c r="AA85" s="4"/>
      <c r="AB85">
        <v>6</v>
      </c>
      <c r="AC85" s="15">
        <v>20</v>
      </c>
      <c r="AE85" s="15">
        <v>7</v>
      </c>
      <c r="AF85" s="8">
        <v>55</v>
      </c>
      <c r="AH85" s="15">
        <v>8</v>
      </c>
      <c r="AI85" s="8">
        <v>45</v>
      </c>
      <c r="AJ85" s="4"/>
      <c r="AL85" s="163" t="s">
        <v>459</v>
      </c>
    </row>
    <row r="86" spans="1:42">
      <c r="A86" s="8">
        <v>6</v>
      </c>
      <c r="B86" s="15">
        <v>15</v>
      </c>
      <c r="D86">
        <v>7</v>
      </c>
      <c r="E86">
        <v>40</v>
      </c>
      <c r="G86" s="15">
        <v>8</v>
      </c>
      <c r="H86">
        <v>20</v>
      </c>
      <c r="I86" s="4"/>
      <c r="J86" s="15">
        <v>6</v>
      </c>
      <c r="K86" s="5">
        <v>5</v>
      </c>
      <c r="M86">
        <v>7</v>
      </c>
      <c r="N86">
        <v>50</v>
      </c>
      <c r="P86">
        <v>8</v>
      </c>
      <c r="Q86" s="8">
        <v>15</v>
      </c>
      <c r="R86" s="4"/>
      <c r="S86">
        <v>6</v>
      </c>
      <c r="T86" s="15">
        <v>25</v>
      </c>
      <c r="V86">
        <v>7</v>
      </c>
      <c r="W86" s="8">
        <v>85</v>
      </c>
      <c r="Y86">
        <v>8</v>
      </c>
      <c r="Z86" s="8">
        <v>35</v>
      </c>
      <c r="AA86" s="4"/>
      <c r="AB86">
        <v>6</v>
      </c>
      <c r="AC86" s="15">
        <v>25</v>
      </c>
      <c r="AE86" s="15">
        <v>7</v>
      </c>
      <c r="AF86" s="8">
        <v>90</v>
      </c>
      <c r="AH86" s="15">
        <v>8</v>
      </c>
      <c r="AI86" s="8">
        <v>30</v>
      </c>
      <c r="AJ86" s="4"/>
      <c r="AL86" s="163" t="s">
        <v>433</v>
      </c>
      <c r="AM86" s="168" t="s">
        <v>476</v>
      </c>
    </row>
    <row r="87" spans="1:42">
      <c r="A87" s="8">
        <v>6</v>
      </c>
      <c r="B87" s="15">
        <v>10</v>
      </c>
      <c r="D87">
        <v>7</v>
      </c>
      <c r="E87" s="8">
        <v>20</v>
      </c>
      <c r="G87" s="15">
        <v>8</v>
      </c>
      <c r="H87">
        <v>35</v>
      </c>
      <c r="I87" s="4"/>
      <c r="J87" s="15">
        <v>6</v>
      </c>
      <c r="K87" s="5">
        <v>5</v>
      </c>
      <c r="M87">
        <v>7</v>
      </c>
      <c r="N87" s="8">
        <v>20</v>
      </c>
      <c r="P87">
        <v>8</v>
      </c>
      <c r="Q87" s="8">
        <v>25</v>
      </c>
      <c r="R87" s="4"/>
      <c r="S87">
        <v>6</v>
      </c>
      <c r="T87" s="15">
        <v>20</v>
      </c>
      <c r="V87">
        <v>7</v>
      </c>
      <c r="W87" s="8">
        <v>40</v>
      </c>
      <c r="Y87">
        <v>8</v>
      </c>
      <c r="Z87" s="8">
        <v>50</v>
      </c>
      <c r="AA87" s="4"/>
      <c r="AB87">
        <v>6</v>
      </c>
      <c r="AC87" s="15">
        <v>20</v>
      </c>
      <c r="AE87" s="15">
        <v>7</v>
      </c>
      <c r="AF87" s="8">
        <v>50</v>
      </c>
      <c r="AH87" s="15">
        <v>8</v>
      </c>
      <c r="AI87" s="8">
        <v>50</v>
      </c>
      <c r="AJ87" s="4"/>
      <c r="AL87" s="164" t="s">
        <v>435</v>
      </c>
      <c r="AM87" s="169"/>
    </row>
    <row r="88" spans="1:42">
      <c r="A88" s="8">
        <v>7</v>
      </c>
      <c r="B88" s="8">
        <v>10</v>
      </c>
      <c r="D88">
        <v>8</v>
      </c>
      <c r="E88" s="5">
        <v>70</v>
      </c>
      <c r="G88" s="15">
        <v>8</v>
      </c>
      <c r="H88">
        <v>5</v>
      </c>
      <c r="I88" s="4"/>
      <c r="J88" s="15">
        <v>7</v>
      </c>
      <c r="K88" s="5">
        <v>10</v>
      </c>
      <c r="M88">
        <v>8</v>
      </c>
      <c r="N88">
        <v>70</v>
      </c>
      <c r="P88">
        <v>8</v>
      </c>
      <c r="Q88" s="8">
        <v>5</v>
      </c>
      <c r="R88" s="4"/>
      <c r="S88">
        <v>7</v>
      </c>
      <c r="T88" s="15">
        <v>30</v>
      </c>
      <c r="V88">
        <v>8</v>
      </c>
      <c r="W88" s="8">
        <v>75</v>
      </c>
      <c r="Y88">
        <v>8</v>
      </c>
      <c r="Z88" s="8">
        <v>20</v>
      </c>
      <c r="AA88" s="4"/>
      <c r="AB88">
        <v>7</v>
      </c>
      <c r="AC88" s="15">
        <v>25</v>
      </c>
      <c r="AE88" s="15">
        <v>8</v>
      </c>
      <c r="AF88" s="8">
        <v>80</v>
      </c>
      <c r="AH88" s="15">
        <v>8</v>
      </c>
      <c r="AI88" s="8">
        <v>20</v>
      </c>
      <c r="AJ88" s="4"/>
      <c r="AL88" s="164" t="s">
        <v>477</v>
      </c>
      <c r="AM88" s="169"/>
    </row>
    <row r="89" spans="1:42">
      <c r="A89" s="8">
        <v>7</v>
      </c>
      <c r="B89" s="8">
        <v>15</v>
      </c>
      <c r="D89">
        <v>8</v>
      </c>
      <c r="E89" s="5">
        <v>15</v>
      </c>
      <c r="G89" s="15">
        <v>8</v>
      </c>
      <c r="H89">
        <v>10</v>
      </c>
      <c r="I89" s="4"/>
      <c r="J89" s="15">
        <v>7</v>
      </c>
      <c r="K89" s="5">
        <v>15</v>
      </c>
      <c r="M89">
        <v>8</v>
      </c>
      <c r="N89">
        <v>5</v>
      </c>
      <c r="P89">
        <v>8</v>
      </c>
      <c r="Q89" s="8">
        <v>5</v>
      </c>
      <c r="R89" s="4"/>
      <c r="S89">
        <v>7</v>
      </c>
      <c r="T89" s="15">
        <v>30</v>
      </c>
      <c r="V89">
        <v>8</v>
      </c>
      <c r="W89" s="8">
        <v>30</v>
      </c>
      <c r="Y89">
        <v>8</v>
      </c>
      <c r="Z89" s="8">
        <v>20</v>
      </c>
      <c r="AA89" s="4"/>
      <c r="AB89">
        <v>7</v>
      </c>
      <c r="AC89" s="8">
        <v>30</v>
      </c>
      <c r="AE89" s="15">
        <v>8</v>
      </c>
      <c r="AF89" s="8">
        <v>30</v>
      </c>
      <c r="AH89" s="15">
        <v>8</v>
      </c>
      <c r="AI89" s="8">
        <v>25</v>
      </c>
      <c r="AJ89" s="4"/>
      <c r="AL89" s="167" t="s">
        <v>462</v>
      </c>
      <c r="AM89" s="170"/>
    </row>
    <row r="90" spans="1:42">
      <c r="A90" s="8">
        <v>7</v>
      </c>
      <c r="B90" s="8">
        <v>25</v>
      </c>
      <c r="D90">
        <v>8</v>
      </c>
      <c r="E90" s="5">
        <v>15</v>
      </c>
      <c r="G90" s="15">
        <v>8</v>
      </c>
      <c r="H90">
        <v>100</v>
      </c>
      <c r="I90" s="4"/>
      <c r="J90" s="15">
        <v>7</v>
      </c>
      <c r="K90" s="5">
        <v>10</v>
      </c>
      <c r="M90">
        <v>8</v>
      </c>
      <c r="N90" s="5">
        <v>15</v>
      </c>
      <c r="P90">
        <v>8</v>
      </c>
      <c r="Q90" s="8">
        <v>100</v>
      </c>
      <c r="R90" s="4"/>
      <c r="S90">
        <v>7</v>
      </c>
      <c r="T90" s="15">
        <v>30</v>
      </c>
      <c r="V90">
        <v>8</v>
      </c>
      <c r="W90" s="8">
        <v>35</v>
      </c>
      <c r="Y90">
        <v>8</v>
      </c>
      <c r="Z90" s="8">
        <v>100</v>
      </c>
      <c r="AA90" s="4"/>
      <c r="AB90">
        <v>7</v>
      </c>
      <c r="AC90" s="8">
        <v>30</v>
      </c>
      <c r="AE90" s="15">
        <v>8</v>
      </c>
      <c r="AF90" s="8">
        <v>40</v>
      </c>
      <c r="AH90" s="15">
        <v>8</v>
      </c>
      <c r="AI90" s="8">
        <v>100</v>
      </c>
      <c r="AJ90" s="4"/>
      <c r="AL90" s="163" t="s">
        <v>478</v>
      </c>
      <c r="AM90" s="168" t="s">
        <v>479</v>
      </c>
      <c r="AN90" s="168" t="s">
        <v>480</v>
      </c>
    </row>
    <row r="91" spans="1:42">
      <c r="A91" s="8">
        <v>7</v>
      </c>
      <c r="B91" s="8">
        <v>15</v>
      </c>
      <c r="D91">
        <v>8</v>
      </c>
      <c r="E91" s="5">
        <v>25</v>
      </c>
      <c r="G91" s="15">
        <v>8</v>
      </c>
      <c r="H91">
        <v>40</v>
      </c>
      <c r="I91" s="4"/>
      <c r="J91" s="15">
        <v>7</v>
      </c>
      <c r="K91" s="5">
        <v>10</v>
      </c>
      <c r="M91">
        <v>8</v>
      </c>
      <c r="N91">
        <v>55</v>
      </c>
      <c r="P91">
        <v>8</v>
      </c>
      <c r="Q91" s="8">
        <v>50</v>
      </c>
      <c r="R91" s="4"/>
      <c r="S91">
        <v>7</v>
      </c>
      <c r="T91" s="15">
        <v>30</v>
      </c>
      <c r="V91">
        <v>8</v>
      </c>
      <c r="W91" s="8">
        <v>75</v>
      </c>
      <c r="Y91">
        <v>8</v>
      </c>
      <c r="Z91" s="8">
        <v>55</v>
      </c>
      <c r="AA91" s="4"/>
      <c r="AB91">
        <v>7</v>
      </c>
      <c r="AC91" s="8">
        <v>30</v>
      </c>
      <c r="AE91" s="15">
        <v>8</v>
      </c>
      <c r="AF91" s="8">
        <v>60</v>
      </c>
      <c r="AH91" s="15">
        <v>8</v>
      </c>
      <c r="AI91" s="8">
        <v>60</v>
      </c>
      <c r="AJ91" s="4"/>
      <c r="AL91" s="163" t="s">
        <v>481</v>
      </c>
    </row>
    <row r="92" spans="1:42">
      <c r="A92" s="8">
        <v>7</v>
      </c>
      <c r="B92" s="8">
        <v>20</v>
      </c>
      <c r="D92">
        <v>8</v>
      </c>
      <c r="E92" s="5">
        <v>45</v>
      </c>
      <c r="G92" s="15">
        <v>8</v>
      </c>
      <c r="H92">
        <v>100</v>
      </c>
      <c r="I92" s="4"/>
      <c r="J92" s="15">
        <v>7</v>
      </c>
      <c r="K92" s="15">
        <v>15</v>
      </c>
      <c r="M92">
        <v>8</v>
      </c>
      <c r="N92">
        <v>35</v>
      </c>
      <c r="P92">
        <v>8</v>
      </c>
      <c r="Q92" s="8">
        <v>100</v>
      </c>
      <c r="R92" s="4"/>
      <c r="S92">
        <v>7</v>
      </c>
      <c r="T92" s="15">
        <v>35</v>
      </c>
      <c r="U92" s="15"/>
      <c r="V92">
        <v>8</v>
      </c>
      <c r="W92" s="8">
        <v>55</v>
      </c>
      <c r="Y92">
        <v>8</v>
      </c>
      <c r="Z92" s="8">
        <v>100</v>
      </c>
      <c r="AA92" s="4"/>
      <c r="AB92">
        <v>7</v>
      </c>
      <c r="AC92" s="8">
        <v>40</v>
      </c>
      <c r="AE92" s="15">
        <v>8</v>
      </c>
      <c r="AF92" s="8">
        <v>55</v>
      </c>
      <c r="AH92" s="15">
        <v>8</v>
      </c>
      <c r="AI92" s="8">
        <v>100</v>
      </c>
      <c r="AJ92" s="4"/>
    </row>
    <row r="93" spans="1:42">
      <c r="A93" s="8">
        <v>7</v>
      </c>
      <c r="B93" s="15">
        <v>10</v>
      </c>
      <c r="D93">
        <v>8</v>
      </c>
      <c r="E93" s="5">
        <v>100</v>
      </c>
      <c r="G93" s="15">
        <v>8</v>
      </c>
      <c r="H93">
        <v>75</v>
      </c>
      <c r="I93" s="4"/>
      <c r="J93" s="15">
        <v>7</v>
      </c>
      <c r="K93" s="15">
        <v>15</v>
      </c>
      <c r="M93">
        <v>8</v>
      </c>
      <c r="N93">
        <v>100</v>
      </c>
      <c r="P93">
        <v>8</v>
      </c>
      <c r="Q93" s="8">
        <v>100</v>
      </c>
      <c r="R93" s="4"/>
      <c r="S93">
        <v>7</v>
      </c>
      <c r="T93" s="15">
        <v>40</v>
      </c>
      <c r="U93" s="108"/>
      <c r="V93">
        <v>8</v>
      </c>
      <c r="W93" s="8">
        <v>100</v>
      </c>
      <c r="Y93">
        <v>8</v>
      </c>
      <c r="Z93" s="8">
        <v>100</v>
      </c>
      <c r="AA93" s="4"/>
      <c r="AB93">
        <v>7</v>
      </c>
      <c r="AC93" s="15">
        <v>40</v>
      </c>
      <c r="AE93" s="15">
        <v>8</v>
      </c>
      <c r="AF93" s="8">
        <v>100</v>
      </c>
      <c r="AH93" s="15">
        <v>8</v>
      </c>
      <c r="AI93" s="8">
        <v>100</v>
      </c>
      <c r="AJ93" s="4"/>
      <c r="AL93" s="163" t="s">
        <v>442</v>
      </c>
      <c r="AM93" s="168" t="s">
        <v>443</v>
      </c>
      <c r="AN93" s="168" t="s">
        <v>444</v>
      </c>
      <c r="AO93" s="168" t="s">
        <v>149</v>
      </c>
      <c r="AP93" s="168" t="s">
        <v>144</v>
      </c>
    </row>
    <row r="94" spans="1:42">
      <c r="A94" s="8">
        <v>7</v>
      </c>
      <c r="B94" s="15">
        <v>15</v>
      </c>
      <c r="D94">
        <v>8</v>
      </c>
      <c r="E94" s="5">
        <v>55</v>
      </c>
      <c r="G94" s="15">
        <v>8</v>
      </c>
      <c r="H94">
        <v>60</v>
      </c>
      <c r="I94" s="4"/>
      <c r="J94" s="15">
        <v>7</v>
      </c>
      <c r="K94" s="15">
        <v>5</v>
      </c>
      <c r="M94">
        <v>8</v>
      </c>
      <c r="N94">
        <v>50</v>
      </c>
      <c r="P94">
        <v>8</v>
      </c>
      <c r="Q94" s="8">
        <v>70</v>
      </c>
      <c r="R94" s="4"/>
      <c r="S94">
        <v>7</v>
      </c>
      <c r="T94" s="15">
        <v>30</v>
      </c>
      <c r="U94" s="15"/>
      <c r="V94">
        <v>8</v>
      </c>
      <c r="W94" s="8">
        <v>65</v>
      </c>
      <c r="Y94">
        <v>8</v>
      </c>
      <c r="Z94" s="8">
        <v>90</v>
      </c>
      <c r="AA94" s="4"/>
      <c r="AB94">
        <v>7</v>
      </c>
      <c r="AC94" s="15">
        <v>25</v>
      </c>
      <c r="AE94" s="15">
        <v>8</v>
      </c>
      <c r="AF94" s="8">
        <v>70</v>
      </c>
      <c r="AH94" s="15">
        <v>8</v>
      </c>
      <c r="AI94" s="8">
        <v>90</v>
      </c>
      <c r="AJ94" s="4"/>
      <c r="AL94" s="163" t="s">
        <v>445</v>
      </c>
      <c r="AM94" s="168">
        <v>14.465999999999999</v>
      </c>
      <c r="AN94" s="168">
        <v>5.4130000000000003</v>
      </c>
      <c r="AO94" s="168">
        <v>2.6720000000000002</v>
      </c>
      <c r="AP94" s="168">
        <v>8.0000000000000002E-3</v>
      </c>
    </row>
    <row r="95" spans="1:42">
      <c r="A95" s="8">
        <v>7</v>
      </c>
      <c r="B95" s="15">
        <v>10</v>
      </c>
      <c r="D95">
        <v>8</v>
      </c>
      <c r="E95" s="5">
        <v>15</v>
      </c>
      <c r="G95" s="15">
        <v>8</v>
      </c>
      <c r="H95" s="8">
        <v>40</v>
      </c>
      <c r="I95" s="4"/>
      <c r="J95" s="15">
        <v>7</v>
      </c>
      <c r="K95" s="15">
        <v>5</v>
      </c>
      <c r="M95">
        <v>8</v>
      </c>
      <c r="N95">
        <v>10</v>
      </c>
      <c r="P95">
        <v>8</v>
      </c>
      <c r="Q95" s="8">
        <v>40</v>
      </c>
      <c r="R95" s="4"/>
      <c r="S95">
        <v>7</v>
      </c>
      <c r="T95" s="15">
        <v>25</v>
      </c>
      <c r="U95" s="15"/>
      <c r="V95">
        <v>8</v>
      </c>
      <c r="W95" s="8">
        <v>40</v>
      </c>
      <c r="Y95">
        <v>8</v>
      </c>
      <c r="Z95" s="8">
        <v>55</v>
      </c>
      <c r="AA95" s="4"/>
      <c r="AB95">
        <v>7</v>
      </c>
      <c r="AC95" s="15">
        <v>20</v>
      </c>
      <c r="AE95" s="15">
        <v>8</v>
      </c>
      <c r="AF95" s="8">
        <v>35</v>
      </c>
      <c r="AH95" s="15">
        <v>8</v>
      </c>
      <c r="AI95" s="8">
        <v>60</v>
      </c>
      <c r="AJ95" s="4"/>
      <c r="AL95" s="163" t="s">
        <v>280</v>
      </c>
      <c r="AM95" s="168">
        <v>3.7389999999999999</v>
      </c>
      <c r="AN95" s="168">
        <v>0.71299999999999997</v>
      </c>
      <c r="AO95" s="168">
        <v>5.2409999999999997</v>
      </c>
      <c r="AP95" s="168" t="s">
        <v>123</v>
      </c>
    </row>
    <row r="96" spans="1:42">
      <c r="A96" s="8">
        <v>7</v>
      </c>
      <c r="B96" s="15">
        <v>10</v>
      </c>
      <c r="D96">
        <v>8</v>
      </c>
      <c r="E96" s="5">
        <v>60</v>
      </c>
      <c r="G96" s="15">
        <v>8</v>
      </c>
      <c r="H96">
        <v>55</v>
      </c>
      <c r="I96" s="4"/>
      <c r="J96" s="15">
        <v>7</v>
      </c>
      <c r="K96" s="15">
        <v>5</v>
      </c>
      <c r="M96">
        <v>8</v>
      </c>
      <c r="N96">
        <v>50</v>
      </c>
      <c r="P96">
        <v>8</v>
      </c>
      <c r="Q96" s="8">
        <v>50</v>
      </c>
      <c r="R96" s="4"/>
      <c r="S96">
        <v>7</v>
      </c>
      <c r="T96" s="15">
        <v>20</v>
      </c>
      <c r="U96" s="15"/>
      <c r="V96">
        <v>8</v>
      </c>
      <c r="W96" s="8">
        <v>75</v>
      </c>
      <c r="Y96">
        <v>8</v>
      </c>
      <c r="Z96" s="8">
        <v>60</v>
      </c>
      <c r="AA96" s="4"/>
      <c r="AB96">
        <v>7</v>
      </c>
      <c r="AC96" s="15">
        <v>25</v>
      </c>
      <c r="AE96" s="15">
        <v>8</v>
      </c>
      <c r="AF96" s="8">
        <v>75</v>
      </c>
      <c r="AH96" s="15">
        <v>8</v>
      </c>
      <c r="AI96" s="8">
        <v>70</v>
      </c>
      <c r="AJ96" s="4"/>
    </row>
    <row r="97" spans="1:51">
      <c r="A97" s="8">
        <v>7</v>
      </c>
      <c r="B97" s="15">
        <v>10</v>
      </c>
      <c r="D97">
        <v>8</v>
      </c>
      <c r="E97" s="5">
        <v>70</v>
      </c>
      <c r="G97" s="15">
        <v>8</v>
      </c>
      <c r="H97">
        <v>40</v>
      </c>
      <c r="I97" s="4"/>
      <c r="J97" s="15">
        <v>7</v>
      </c>
      <c r="K97" s="15">
        <v>10</v>
      </c>
      <c r="M97">
        <v>8</v>
      </c>
      <c r="N97">
        <v>70</v>
      </c>
      <c r="P97">
        <v>8</v>
      </c>
      <c r="Q97" s="8">
        <v>60</v>
      </c>
      <c r="R97" s="4"/>
      <c r="S97">
        <v>7</v>
      </c>
      <c r="T97" s="15">
        <v>25</v>
      </c>
      <c r="U97" s="15"/>
      <c r="V97">
        <v>8</v>
      </c>
      <c r="W97" s="8">
        <v>90</v>
      </c>
      <c r="Y97">
        <v>8</v>
      </c>
      <c r="Z97" s="8">
        <v>55</v>
      </c>
      <c r="AA97" s="4"/>
      <c r="AB97">
        <v>7</v>
      </c>
      <c r="AC97" s="15">
        <v>30</v>
      </c>
      <c r="AE97" s="15">
        <v>8</v>
      </c>
      <c r="AF97" s="8">
        <v>80</v>
      </c>
      <c r="AH97" s="15">
        <v>8</v>
      </c>
      <c r="AI97" s="8">
        <v>65</v>
      </c>
      <c r="AJ97" s="4"/>
      <c r="AL97" s="163" t="s">
        <v>446</v>
      </c>
    </row>
    <row r="98" spans="1:51">
      <c r="A98" s="8">
        <v>7</v>
      </c>
      <c r="B98" s="15">
        <v>20</v>
      </c>
      <c r="D98">
        <v>8</v>
      </c>
      <c r="E98" s="5">
        <v>30</v>
      </c>
      <c r="G98" s="15">
        <v>8</v>
      </c>
      <c r="H98">
        <v>65</v>
      </c>
      <c r="I98" s="4"/>
      <c r="J98" s="15">
        <v>7</v>
      </c>
      <c r="K98" s="15">
        <v>10</v>
      </c>
      <c r="M98">
        <v>8</v>
      </c>
      <c r="N98">
        <v>25</v>
      </c>
      <c r="P98">
        <v>8</v>
      </c>
      <c r="Q98" s="8">
        <v>65</v>
      </c>
      <c r="R98" s="4"/>
      <c r="S98">
        <v>7</v>
      </c>
      <c r="T98" s="15">
        <v>35</v>
      </c>
      <c r="U98" s="15"/>
      <c r="V98">
        <v>8</v>
      </c>
      <c r="W98" s="8">
        <v>50</v>
      </c>
      <c r="Y98">
        <v>8</v>
      </c>
      <c r="Z98" s="8">
        <v>70</v>
      </c>
      <c r="AA98" s="4"/>
      <c r="AB98">
        <v>7</v>
      </c>
      <c r="AC98" s="15">
        <v>40</v>
      </c>
      <c r="AE98" s="15">
        <v>8</v>
      </c>
      <c r="AF98" s="8">
        <v>40</v>
      </c>
      <c r="AH98" s="15">
        <v>8</v>
      </c>
      <c r="AI98" s="8">
        <v>65</v>
      </c>
      <c r="AJ98" s="4"/>
      <c r="AL98" s="163" t="s">
        <v>442</v>
      </c>
      <c r="AM98" s="168" t="s">
        <v>140</v>
      </c>
      <c r="AN98" s="168" t="s">
        <v>141</v>
      </c>
      <c r="AO98" s="168" t="s">
        <v>142</v>
      </c>
      <c r="AP98" s="168" t="s">
        <v>143</v>
      </c>
      <c r="AQ98" s="168" t="s">
        <v>144</v>
      </c>
    </row>
    <row r="99" spans="1:51">
      <c r="A99" s="8">
        <v>7</v>
      </c>
      <c r="B99" s="15">
        <v>10</v>
      </c>
      <c r="D99">
        <v>8</v>
      </c>
      <c r="E99">
        <v>45</v>
      </c>
      <c r="G99" s="15">
        <v>8</v>
      </c>
      <c r="H99">
        <v>20</v>
      </c>
      <c r="I99" s="4"/>
      <c r="J99" s="15">
        <v>7</v>
      </c>
      <c r="K99" s="15">
        <v>5</v>
      </c>
      <c r="M99">
        <v>8</v>
      </c>
      <c r="N99">
        <v>50</v>
      </c>
      <c r="P99">
        <v>8</v>
      </c>
      <c r="Q99" s="8">
        <v>30</v>
      </c>
      <c r="R99" s="4"/>
      <c r="S99">
        <v>7</v>
      </c>
      <c r="T99" s="15">
        <v>20</v>
      </c>
      <c r="U99" s="15"/>
      <c r="V99">
        <v>8</v>
      </c>
      <c r="W99" s="8">
        <v>100</v>
      </c>
      <c r="Y99">
        <v>8</v>
      </c>
      <c r="Z99" s="8">
        <v>55</v>
      </c>
      <c r="AA99" s="4"/>
      <c r="AB99">
        <v>7</v>
      </c>
      <c r="AC99" s="15">
        <v>20</v>
      </c>
      <c r="AE99" s="15">
        <v>8</v>
      </c>
      <c r="AF99" s="8">
        <v>100</v>
      </c>
      <c r="AH99" s="15">
        <v>8</v>
      </c>
      <c r="AI99" s="8">
        <v>55</v>
      </c>
      <c r="AJ99" s="4"/>
      <c r="AL99" s="163" t="s">
        <v>431</v>
      </c>
      <c r="AM99" s="168">
        <v>1</v>
      </c>
      <c r="AN99" s="168">
        <v>13185.903</v>
      </c>
      <c r="AO99" s="168">
        <v>13185.903</v>
      </c>
      <c r="AP99" s="168">
        <v>27.465</v>
      </c>
      <c r="AQ99" s="168" t="s">
        <v>123</v>
      </c>
    </row>
    <row r="100" spans="1:51">
      <c r="A100" s="8">
        <v>7</v>
      </c>
      <c r="B100" s="15">
        <v>35</v>
      </c>
      <c r="D100">
        <v>8</v>
      </c>
      <c r="E100">
        <v>20</v>
      </c>
      <c r="G100" s="15">
        <v>8</v>
      </c>
      <c r="H100">
        <v>10</v>
      </c>
      <c r="I100" s="4"/>
      <c r="J100" s="15">
        <v>7</v>
      </c>
      <c r="K100" s="15">
        <v>30</v>
      </c>
      <c r="M100">
        <v>8</v>
      </c>
      <c r="N100">
        <v>15</v>
      </c>
      <c r="P100">
        <v>8</v>
      </c>
      <c r="Q100" s="8">
        <v>10</v>
      </c>
      <c r="R100" s="4"/>
      <c r="S100">
        <v>7</v>
      </c>
      <c r="T100" s="15">
        <v>35</v>
      </c>
      <c r="U100" s="15"/>
      <c r="V100">
        <v>8</v>
      </c>
      <c r="W100" s="8">
        <v>40</v>
      </c>
      <c r="Y100">
        <v>8</v>
      </c>
      <c r="Z100" s="8">
        <v>40</v>
      </c>
      <c r="AA100" s="4"/>
      <c r="AB100">
        <v>7</v>
      </c>
      <c r="AC100" s="15">
        <v>45</v>
      </c>
      <c r="AE100" s="15">
        <v>8</v>
      </c>
      <c r="AF100" s="8">
        <v>30</v>
      </c>
      <c r="AH100" s="15">
        <v>8</v>
      </c>
      <c r="AI100" s="8">
        <v>40</v>
      </c>
      <c r="AJ100" s="4"/>
      <c r="AL100" s="163" t="s">
        <v>145</v>
      </c>
      <c r="AM100" s="168">
        <v>146</v>
      </c>
      <c r="AN100" s="168">
        <v>70095.178</v>
      </c>
      <c r="AO100" s="168">
        <v>480.10399999999998</v>
      </c>
    </row>
    <row r="101" spans="1:51">
      <c r="A101" s="8">
        <v>7</v>
      </c>
      <c r="B101" s="8">
        <v>10</v>
      </c>
      <c r="D101">
        <v>8</v>
      </c>
      <c r="E101">
        <v>25</v>
      </c>
      <c r="G101" s="15">
        <v>8</v>
      </c>
      <c r="H101">
        <v>65</v>
      </c>
      <c r="I101" s="4"/>
      <c r="J101" s="15">
        <v>7</v>
      </c>
      <c r="K101">
        <v>10</v>
      </c>
      <c r="M101">
        <v>8</v>
      </c>
      <c r="N101">
        <v>25</v>
      </c>
      <c r="P101">
        <v>8</v>
      </c>
      <c r="Q101" s="8">
        <v>60</v>
      </c>
      <c r="R101" s="4"/>
      <c r="S101">
        <v>7</v>
      </c>
      <c r="T101" s="8">
        <v>35</v>
      </c>
      <c r="U101" s="15"/>
      <c r="V101">
        <v>8</v>
      </c>
      <c r="W101" s="8">
        <v>65</v>
      </c>
      <c r="Y101">
        <v>8</v>
      </c>
      <c r="Z101" s="8">
        <v>80</v>
      </c>
      <c r="AA101" s="4"/>
      <c r="AB101">
        <v>7</v>
      </c>
      <c r="AC101" s="8">
        <v>35</v>
      </c>
      <c r="AE101" s="15">
        <v>8</v>
      </c>
      <c r="AF101" s="8">
        <v>65</v>
      </c>
      <c r="AH101" s="15">
        <v>8</v>
      </c>
      <c r="AI101" s="8">
        <v>80</v>
      </c>
      <c r="AJ101" s="4"/>
      <c r="AL101" s="163" t="s">
        <v>146</v>
      </c>
      <c r="AM101" s="168">
        <v>147</v>
      </c>
      <c r="AN101" s="168">
        <v>83281.081000000006</v>
      </c>
      <c r="AO101" s="168">
        <v>566.53800000000001</v>
      </c>
    </row>
    <row r="102" spans="1:51">
      <c r="A102" s="8">
        <v>7</v>
      </c>
      <c r="B102" s="15">
        <v>10</v>
      </c>
      <c r="D102">
        <v>8</v>
      </c>
      <c r="E102">
        <v>45</v>
      </c>
      <c r="G102" s="15">
        <v>8</v>
      </c>
      <c r="H102" s="8">
        <v>5</v>
      </c>
      <c r="I102" s="4"/>
      <c r="J102" s="15">
        <v>7</v>
      </c>
      <c r="K102">
        <v>10</v>
      </c>
      <c r="M102">
        <v>8</v>
      </c>
      <c r="N102">
        <v>60</v>
      </c>
      <c r="P102">
        <v>8</v>
      </c>
      <c r="Q102" s="8">
        <v>5</v>
      </c>
      <c r="R102" s="4"/>
      <c r="S102">
        <v>7</v>
      </c>
      <c r="T102" s="8">
        <v>30</v>
      </c>
      <c r="U102" s="15"/>
      <c r="V102">
        <v>8</v>
      </c>
      <c r="W102" s="8">
        <v>85</v>
      </c>
      <c r="Y102">
        <v>8</v>
      </c>
      <c r="Z102" s="8">
        <v>35</v>
      </c>
      <c r="AA102" s="4"/>
      <c r="AB102">
        <v>7</v>
      </c>
      <c r="AC102" s="8">
        <v>30</v>
      </c>
      <c r="AE102" s="15">
        <v>8</v>
      </c>
      <c r="AF102" s="8">
        <v>85</v>
      </c>
      <c r="AH102" s="15">
        <v>8</v>
      </c>
      <c r="AI102" s="8">
        <v>35</v>
      </c>
      <c r="AJ102" s="4"/>
    </row>
    <row r="103" spans="1:51">
      <c r="A103" s="8">
        <v>7</v>
      </c>
      <c r="B103" s="15">
        <v>10</v>
      </c>
      <c r="D103">
        <v>8</v>
      </c>
      <c r="E103" s="8">
        <v>15</v>
      </c>
      <c r="G103">
        <v>9</v>
      </c>
      <c r="H103">
        <v>15</v>
      </c>
      <c r="I103" s="4"/>
      <c r="J103" s="15">
        <v>7</v>
      </c>
      <c r="K103" s="5">
        <v>5</v>
      </c>
      <c r="M103">
        <v>8</v>
      </c>
      <c r="N103" s="8">
        <v>20</v>
      </c>
      <c r="P103">
        <v>9</v>
      </c>
      <c r="Q103" s="8">
        <v>10</v>
      </c>
      <c r="R103" s="4"/>
      <c r="S103">
        <v>7</v>
      </c>
      <c r="T103" s="15">
        <v>20</v>
      </c>
      <c r="U103" s="15"/>
      <c r="V103">
        <v>8</v>
      </c>
      <c r="W103" s="8">
        <v>40</v>
      </c>
      <c r="Y103">
        <v>9</v>
      </c>
      <c r="Z103" s="8">
        <v>30</v>
      </c>
      <c r="AA103" s="4"/>
      <c r="AB103">
        <v>7</v>
      </c>
      <c r="AC103" s="15">
        <v>20</v>
      </c>
      <c r="AE103" s="15">
        <v>8</v>
      </c>
      <c r="AF103" s="8">
        <v>30</v>
      </c>
      <c r="AH103" s="15">
        <v>9</v>
      </c>
      <c r="AI103" s="8">
        <v>25</v>
      </c>
      <c r="AJ103" s="4"/>
      <c r="AL103" s="163" t="s">
        <v>447</v>
      </c>
      <c r="AM103" s="168" t="s">
        <v>70</v>
      </c>
      <c r="AN103" s="168" t="s">
        <v>176</v>
      </c>
    </row>
    <row r="104" spans="1:51">
      <c r="A104" s="8">
        <v>7</v>
      </c>
      <c r="B104" s="15">
        <v>10</v>
      </c>
      <c r="D104">
        <v>8</v>
      </c>
      <c r="E104">
        <v>25</v>
      </c>
      <c r="G104">
        <v>9</v>
      </c>
      <c r="H104">
        <v>25</v>
      </c>
      <c r="I104" s="4"/>
      <c r="J104" s="15">
        <v>7</v>
      </c>
      <c r="K104" s="5">
        <v>10</v>
      </c>
      <c r="M104">
        <v>8</v>
      </c>
      <c r="N104">
        <v>55</v>
      </c>
      <c r="P104">
        <v>9</v>
      </c>
      <c r="Q104" s="8">
        <v>60</v>
      </c>
      <c r="R104" s="4"/>
      <c r="S104">
        <v>7</v>
      </c>
      <c r="T104" s="15">
        <v>30</v>
      </c>
      <c r="U104" s="15"/>
      <c r="V104">
        <v>8</v>
      </c>
      <c r="W104" s="8">
        <v>70</v>
      </c>
      <c r="Y104">
        <v>9</v>
      </c>
      <c r="Z104" s="8">
        <v>70</v>
      </c>
      <c r="AA104" s="4"/>
      <c r="AB104">
        <v>7</v>
      </c>
      <c r="AC104" s="15">
        <v>30</v>
      </c>
      <c r="AE104" s="15">
        <v>8</v>
      </c>
      <c r="AF104" s="8">
        <v>80</v>
      </c>
      <c r="AH104" s="15">
        <v>9</v>
      </c>
      <c r="AI104" s="8">
        <v>75</v>
      </c>
      <c r="AJ104" s="4"/>
      <c r="AL104" s="163" t="s">
        <v>449</v>
      </c>
      <c r="AM104" s="168" t="s">
        <v>70</v>
      </c>
      <c r="AN104" s="168" t="s">
        <v>177</v>
      </c>
    </row>
    <row r="105" spans="1:51">
      <c r="A105" s="8">
        <v>7</v>
      </c>
      <c r="B105" s="15">
        <v>15</v>
      </c>
      <c r="D105">
        <v>8</v>
      </c>
      <c r="E105" s="8">
        <v>60</v>
      </c>
      <c r="G105">
        <v>9</v>
      </c>
      <c r="H105">
        <v>60</v>
      </c>
      <c r="I105" s="4"/>
      <c r="J105" s="15">
        <v>7</v>
      </c>
      <c r="K105" s="5">
        <v>5</v>
      </c>
      <c r="M105">
        <v>8</v>
      </c>
      <c r="N105" s="8">
        <v>55</v>
      </c>
      <c r="P105">
        <v>9</v>
      </c>
      <c r="Q105" s="8">
        <v>65</v>
      </c>
      <c r="R105" s="4"/>
      <c r="S105">
        <v>7</v>
      </c>
      <c r="T105" s="15">
        <v>15</v>
      </c>
      <c r="U105" s="15"/>
      <c r="V105">
        <v>8</v>
      </c>
      <c r="W105" s="8">
        <v>85</v>
      </c>
      <c r="Y105">
        <v>9</v>
      </c>
      <c r="Z105" s="8">
        <v>60</v>
      </c>
      <c r="AA105" s="4"/>
      <c r="AB105">
        <v>7</v>
      </c>
      <c r="AC105" s="15">
        <v>20</v>
      </c>
      <c r="AE105" s="15">
        <v>8</v>
      </c>
      <c r="AF105" s="8">
        <v>90</v>
      </c>
      <c r="AH105" s="15">
        <v>9</v>
      </c>
      <c r="AI105" s="8">
        <v>50</v>
      </c>
      <c r="AJ105" s="4"/>
      <c r="AL105" s="163" t="s">
        <v>482</v>
      </c>
    </row>
    <row r="106" spans="1:51">
      <c r="A106" s="8">
        <v>7</v>
      </c>
      <c r="B106" s="15">
        <v>10</v>
      </c>
      <c r="D106">
        <v>9</v>
      </c>
      <c r="E106" s="5">
        <v>75</v>
      </c>
      <c r="G106">
        <v>9</v>
      </c>
      <c r="H106">
        <v>20</v>
      </c>
      <c r="I106" s="4"/>
      <c r="J106" s="15">
        <v>7</v>
      </c>
      <c r="K106" s="5">
        <v>5</v>
      </c>
      <c r="M106">
        <v>9</v>
      </c>
      <c r="N106">
        <v>70</v>
      </c>
      <c r="P106">
        <v>9</v>
      </c>
      <c r="Q106" s="8">
        <v>15</v>
      </c>
      <c r="R106" s="4"/>
      <c r="S106">
        <v>7</v>
      </c>
      <c r="T106" s="15">
        <v>30</v>
      </c>
      <c r="U106" s="15"/>
      <c r="V106">
        <v>9</v>
      </c>
      <c r="W106" s="8">
        <v>80</v>
      </c>
      <c r="Y106">
        <v>9</v>
      </c>
      <c r="Z106" s="8">
        <v>35</v>
      </c>
      <c r="AA106" s="4"/>
      <c r="AB106">
        <v>7</v>
      </c>
      <c r="AC106" s="15">
        <v>30</v>
      </c>
      <c r="AE106" s="15">
        <v>9</v>
      </c>
      <c r="AF106" s="8">
        <v>90</v>
      </c>
      <c r="AH106" s="15">
        <v>9</v>
      </c>
      <c r="AI106" s="8">
        <v>25</v>
      </c>
      <c r="AJ106" s="4"/>
      <c r="AN106" s="161"/>
      <c r="AO106" s="161"/>
      <c r="AQ106" s="161"/>
      <c r="AW106" s="8"/>
      <c r="AX106" s="8"/>
      <c r="AY106" s="8"/>
    </row>
    <row r="107" spans="1:51">
      <c r="A107" s="8">
        <v>7</v>
      </c>
      <c r="B107" s="15">
        <v>10</v>
      </c>
      <c r="D107">
        <v>9</v>
      </c>
      <c r="E107" s="5">
        <v>10</v>
      </c>
      <c r="G107">
        <v>9</v>
      </c>
      <c r="H107">
        <v>70</v>
      </c>
      <c r="I107" s="4"/>
      <c r="J107" s="15">
        <v>7</v>
      </c>
      <c r="K107" s="5">
        <v>5</v>
      </c>
      <c r="M107">
        <v>9</v>
      </c>
      <c r="N107">
        <v>10</v>
      </c>
      <c r="P107">
        <v>9</v>
      </c>
      <c r="Q107" s="8">
        <v>60</v>
      </c>
      <c r="R107" s="4"/>
      <c r="S107">
        <v>7</v>
      </c>
      <c r="T107" s="15">
        <v>25</v>
      </c>
      <c r="U107" s="15"/>
      <c r="V107">
        <v>9</v>
      </c>
      <c r="W107" s="8">
        <v>25</v>
      </c>
      <c r="Y107">
        <v>9</v>
      </c>
      <c r="Z107" s="8">
        <v>85</v>
      </c>
      <c r="AA107" s="4"/>
      <c r="AB107">
        <v>7</v>
      </c>
      <c r="AC107" s="15">
        <v>25</v>
      </c>
      <c r="AE107" s="15">
        <v>9</v>
      </c>
      <c r="AF107" s="8">
        <v>35</v>
      </c>
      <c r="AH107" s="15">
        <v>9</v>
      </c>
      <c r="AI107" s="8">
        <v>85</v>
      </c>
      <c r="AJ107" s="4"/>
      <c r="AL107" s="163" t="s">
        <v>459</v>
      </c>
      <c r="AN107" s="161"/>
      <c r="AO107" s="161"/>
    </row>
    <row r="108" spans="1:51">
      <c r="A108" s="8">
        <v>8</v>
      </c>
      <c r="B108" s="8">
        <v>10</v>
      </c>
      <c r="D108">
        <v>9</v>
      </c>
      <c r="E108" s="5">
        <v>100</v>
      </c>
      <c r="G108">
        <v>9</v>
      </c>
      <c r="H108">
        <v>5</v>
      </c>
      <c r="I108" s="4"/>
      <c r="J108" s="15">
        <v>8</v>
      </c>
      <c r="K108" s="5">
        <v>5</v>
      </c>
      <c r="M108">
        <v>9</v>
      </c>
      <c r="N108" s="5">
        <v>100</v>
      </c>
      <c r="P108">
        <v>9</v>
      </c>
      <c r="Q108" s="8">
        <v>10</v>
      </c>
      <c r="R108" s="4"/>
      <c r="S108">
        <v>8</v>
      </c>
      <c r="T108" s="15">
        <v>25</v>
      </c>
      <c r="U108" s="15"/>
      <c r="V108">
        <v>9</v>
      </c>
      <c r="W108" s="8">
        <v>100</v>
      </c>
      <c r="Y108">
        <v>9</v>
      </c>
      <c r="Z108" s="8">
        <v>40</v>
      </c>
      <c r="AA108" s="4"/>
      <c r="AB108">
        <v>8</v>
      </c>
      <c r="AC108" s="15">
        <v>20</v>
      </c>
      <c r="AE108" s="15">
        <v>9</v>
      </c>
      <c r="AF108" s="8">
        <v>100</v>
      </c>
      <c r="AH108" s="15">
        <v>9</v>
      </c>
      <c r="AI108" s="8">
        <v>30</v>
      </c>
      <c r="AJ108" s="4"/>
      <c r="AL108" s="163" t="s">
        <v>433</v>
      </c>
      <c r="AM108" s="168" t="s">
        <v>483</v>
      </c>
      <c r="AN108" s="161"/>
      <c r="AO108" s="161"/>
    </row>
    <row r="109" spans="1:51">
      <c r="A109" s="8">
        <v>8</v>
      </c>
      <c r="B109" s="8">
        <v>10</v>
      </c>
      <c r="D109">
        <v>9</v>
      </c>
      <c r="E109" s="5">
        <v>65</v>
      </c>
      <c r="G109">
        <v>9</v>
      </c>
      <c r="H109">
        <v>100</v>
      </c>
      <c r="I109" s="4"/>
      <c r="J109" s="15">
        <v>8</v>
      </c>
      <c r="K109" s="5">
        <v>15</v>
      </c>
      <c r="M109">
        <v>9</v>
      </c>
      <c r="N109">
        <v>60</v>
      </c>
      <c r="P109">
        <v>9</v>
      </c>
      <c r="Q109" s="8">
        <v>100</v>
      </c>
      <c r="R109" s="4"/>
      <c r="S109">
        <v>8</v>
      </c>
      <c r="T109" s="15">
        <v>30</v>
      </c>
      <c r="U109" s="15"/>
      <c r="V109">
        <v>9</v>
      </c>
      <c r="W109" s="8">
        <v>65</v>
      </c>
      <c r="Y109">
        <v>9</v>
      </c>
      <c r="Z109" s="8">
        <v>100</v>
      </c>
      <c r="AA109" s="4"/>
      <c r="AB109">
        <v>8</v>
      </c>
      <c r="AC109" s="8">
        <v>35</v>
      </c>
      <c r="AE109" s="15">
        <v>9</v>
      </c>
      <c r="AF109" s="8">
        <v>75</v>
      </c>
      <c r="AH109" s="15">
        <v>9</v>
      </c>
      <c r="AI109" s="8">
        <v>100</v>
      </c>
      <c r="AJ109" s="4"/>
      <c r="AL109" s="163" t="s">
        <v>435</v>
      </c>
      <c r="AM109" s="161"/>
      <c r="AN109" s="161"/>
      <c r="AP109" s="161"/>
      <c r="AQ109" s="161"/>
      <c r="AR109" s="8"/>
      <c r="AS109" s="8"/>
      <c r="AT109" s="8"/>
      <c r="AU109" s="8"/>
      <c r="AV109" s="8"/>
      <c r="AW109" s="8"/>
      <c r="AX109" s="8"/>
      <c r="AY109" s="8"/>
    </row>
    <row r="110" spans="1:51">
      <c r="A110" s="8">
        <v>8</v>
      </c>
      <c r="B110" s="8">
        <v>20</v>
      </c>
      <c r="D110">
        <v>9</v>
      </c>
      <c r="E110" s="5">
        <v>35</v>
      </c>
      <c r="G110">
        <v>9</v>
      </c>
      <c r="H110">
        <v>35</v>
      </c>
      <c r="I110" s="4"/>
      <c r="J110" s="15">
        <v>8</v>
      </c>
      <c r="K110" s="5">
        <v>15</v>
      </c>
      <c r="M110">
        <v>9</v>
      </c>
      <c r="N110">
        <v>35</v>
      </c>
      <c r="P110">
        <v>9</v>
      </c>
      <c r="Q110" s="8">
        <v>45</v>
      </c>
      <c r="R110" s="4"/>
      <c r="S110">
        <v>8</v>
      </c>
      <c r="T110" s="15">
        <v>45</v>
      </c>
      <c r="U110" s="15"/>
      <c r="V110">
        <v>9</v>
      </c>
      <c r="W110" s="8">
        <v>60</v>
      </c>
      <c r="Y110">
        <v>9</v>
      </c>
      <c r="Z110" s="8">
        <v>60</v>
      </c>
      <c r="AA110" s="4"/>
      <c r="AB110">
        <v>8</v>
      </c>
      <c r="AC110" s="8">
        <v>45</v>
      </c>
      <c r="AE110" s="15">
        <v>9</v>
      </c>
      <c r="AF110" s="8">
        <v>50</v>
      </c>
      <c r="AH110" s="15">
        <v>9</v>
      </c>
      <c r="AI110" s="8">
        <v>60</v>
      </c>
      <c r="AJ110" s="4"/>
      <c r="AL110" s="163" t="s">
        <v>484</v>
      </c>
      <c r="AN110" s="161"/>
      <c r="AW110" s="8"/>
      <c r="AX110" s="8"/>
      <c r="AY110" s="8"/>
    </row>
    <row r="111" spans="1:51">
      <c r="A111" s="8">
        <v>8</v>
      </c>
      <c r="B111" s="8">
        <v>20</v>
      </c>
      <c r="D111">
        <v>9</v>
      </c>
      <c r="E111" s="5">
        <v>70</v>
      </c>
      <c r="G111">
        <v>9</v>
      </c>
      <c r="H111">
        <v>100</v>
      </c>
      <c r="I111" s="4"/>
      <c r="J111" s="15">
        <v>8</v>
      </c>
      <c r="K111" s="5">
        <v>20</v>
      </c>
      <c r="M111">
        <v>9</v>
      </c>
      <c r="N111">
        <v>65</v>
      </c>
      <c r="P111">
        <v>9</v>
      </c>
      <c r="Q111" s="8">
        <v>100</v>
      </c>
      <c r="R111" s="4"/>
      <c r="S111">
        <v>8</v>
      </c>
      <c r="T111" s="15">
        <v>30</v>
      </c>
      <c r="U111" s="15"/>
      <c r="V111">
        <v>9</v>
      </c>
      <c r="W111" s="8">
        <v>85</v>
      </c>
      <c r="Y111">
        <v>9</v>
      </c>
      <c r="Z111" s="8">
        <v>100</v>
      </c>
      <c r="AA111" s="4"/>
      <c r="AB111">
        <v>8</v>
      </c>
      <c r="AC111" s="8">
        <v>40</v>
      </c>
      <c r="AE111" s="15">
        <v>9</v>
      </c>
      <c r="AF111" s="8">
        <v>90</v>
      </c>
      <c r="AH111" s="15">
        <v>9</v>
      </c>
      <c r="AI111" s="8">
        <v>100</v>
      </c>
      <c r="AJ111" s="4"/>
      <c r="AL111" s="163" t="s">
        <v>437</v>
      </c>
      <c r="AN111" s="161"/>
      <c r="AW111" s="8"/>
      <c r="AX111" s="8"/>
      <c r="AY111" s="8"/>
    </row>
    <row r="112" spans="1:51">
      <c r="A112" s="8">
        <v>8</v>
      </c>
      <c r="B112" s="8">
        <v>20</v>
      </c>
      <c r="D112">
        <v>9</v>
      </c>
      <c r="E112" s="5">
        <v>55</v>
      </c>
      <c r="G112">
        <v>9</v>
      </c>
      <c r="H112">
        <v>80</v>
      </c>
      <c r="I112" s="4"/>
      <c r="J112" s="15">
        <v>8</v>
      </c>
      <c r="K112" s="15">
        <v>20</v>
      </c>
      <c r="M112">
        <v>9</v>
      </c>
      <c r="N112">
        <v>60</v>
      </c>
      <c r="P112">
        <v>9</v>
      </c>
      <c r="Q112" s="8">
        <v>100</v>
      </c>
      <c r="R112" s="4"/>
      <c r="S112">
        <v>8</v>
      </c>
      <c r="T112" s="15">
        <v>40</v>
      </c>
      <c r="U112" s="15"/>
      <c r="V112">
        <v>9</v>
      </c>
      <c r="W112" s="8">
        <v>75</v>
      </c>
      <c r="Y112">
        <v>9</v>
      </c>
      <c r="Z112" s="8">
        <v>100</v>
      </c>
      <c r="AA112" s="4"/>
      <c r="AB112">
        <v>8</v>
      </c>
      <c r="AC112" s="8">
        <v>45</v>
      </c>
      <c r="AE112" s="15">
        <v>9</v>
      </c>
      <c r="AF112" s="8">
        <v>80</v>
      </c>
      <c r="AH112" s="15">
        <v>9</v>
      </c>
      <c r="AI112" s="8">
        <v>100</v>
      </c>
      <c r="AJ112" s="4"/>
      <c r="AL112" s="163" t="s">
        <v>485</v>
      </c>
      <c r="AM112" s="168" t="s">
        <v>486</v>
      </c>
      <c r="AN112" s="168" t="s">
        <v>487</v>
      </c>
    </row>
    <row r="113" spans="1:43">
      <c r="A113" s="8">
        <v>8</v>
      </c>
      <c r="B113" s="15">
        <v>10</v>
      </c>
      <c r="D113">
        <v>9</v>
      </c>
      <c r="E113" s="5">
        <v>20</v>
      </c>
      <c r="G113">
        <v>9</v>
      </c>
      <c r="H113">
        <v>65</v>
      </c>
      <c r="I113" s="4"/>
      <c r="J113" s="15">
        <v>8</v>
      </c>
      <c r="K113" s="15">
        <v>5</v>
      </c>
      <c r="M113">
        <v>9</v>
      </c>
      <c r="N113">
        <v>25</v>
      </c>
      <c r="P113">
        <v>9</v>
      </c>
      <c r="Q113" s="8">
        <v>85</v>
      </c>
      <c r="R113" s="4"/>
      <c r="S113">
        <v>8</v>
      </c>
      <c r="T113" s="15">
        <v>25</v>
      </c>
      <c r="U113" s="15"/>
      <c r="V113">
        <v>9</v>
      </c>
      <c r="W113" s="8">
        <v>55</v>
      </c>
      <c r="Y113">
        <v>9</v>
      </c>
      <c r="Z113" s="8">
        <v>100</v>
      </c>
      <c r="AA113" s="4"/>
      <c r="AB113">
        <v>8</v>
      </c>
      <c r="AC113" s="15">
        <v>15</v>
      </c>
      <c r="AE113" s="15">
        <v>9</v>
      </c>
      <c r="AF113" s="8">
        <v>55</v>
      </c>
      <c r="AH113" s="15">
        <v>9</v>
      </c>
      <c r="AI113" s="8">
        <v>100</v>
      </c>
      <c r="AJ113" s="4"/>
      <c r="AK113" s="5"/>
      <c r="AL113" s="164" t="s">
        <v>488</v>
      </c>
    </row>
    <row r="114" spans="1:43">
      <c r="A114" s="8">
        <v>8</v>
      </c>
      <c r="B114" s="15">
        <v>5</v>
      </c>
      <c r="D114">
        <v>9</v>
      </c>
      <c r="E114" s="5">
        <v>70</v>
      </c>
      <c r="G114">
        <v>9</v>
      </c>
      <c r="H114" s="8">
        <v>40</v>
      </c>
      <c r="I114" s="4"/>
      <c r="J114" s="15">
        <v>8</v>
      </c>
      <c r="K114" s="15">
        <v>5</v>
      </c>
      <c r="M114">
        <v>9</v>
      </c>
      <c r="N114">
        <v>55</v>
      </c>
      <c r="P114">
        <v>9</v>
      </c>
      <c r="Q114" s="8">
        <v>45</v>
      </c>
      <c r="R114" s="4"/>
      <c r="S114">
        <v>8</v>
      </c>
      <c r="T114" s="15">
        <v>20</v>
      </c>
      <c r="U114" s="15"/>
      <c r="V114">
        <v>9</v>
      </c>
      <c r="W114" s="8">
        <v>75</v>
      </c>
      <c r="Y114">
        <v>9</v>
      </c>
      <c r="Z114" s="8">
        <v>60</v>
      </c>
      <c r="AA114" s="4"/>
      <c r="AB114">
        <v>8</v>
      </c>
      <c r="AC114" s="15">
        <v>20</v>
      </c>
      <c r="AE114" s="15">
        <v>9</v>
      </c>
      <c r="AF114" s="8">
        <v>80</v>
      </c>
      <c r="AH114" s="15">
        <v>9</v>
      </c>
      <c r="AI114" s="8">
        <v>60</v>
      </c>
      <c r="AJ114" s="4"/>
      <c r="AK114" s="108"/>
      <c r="AL114" s="167"/>
    </row>
    <row r="115" spans="1:43">
      <c r="A115" s="8">
        <v>8</v>
      </c>
      <c r="B115" s="15">
        <v>10</v>
      </c>
      <c r="D115">
        <v>9</v>
      </c>
      <c r="E115" s="5">
        <v>75</v>
      </c>
      <c r="G115">
        <v>9</v>
      </c>
      <c r="H115">
        <v>45</v>
      </c>
      <c r="I115" s="4"/>
      <c r="J115" s="15">
        <v>8</v>
      </c>
      <c r="K115" s="15">
        <v>5</v>
      </c>
      <c r="M115">
        <v>9</v>
      </c>
      <c r="N115">
        <v>70</v>
      </c>
      <c r="P115">
        <v>9</v>
      </c>
      <c r="Q115" s="8">
        <v>45</v>
      </c>
      <c r="R115" s="4"/>
      <c r="S115">
        <v>8</v>
      </c>
      <c r="T115" s="15">
        <v>20</v>
      </c>
      <c r="U115" s="15"/>
      <c r="V115">
        <v>9</v>
      </c>
      <c r="W115" s="8">
        <v>85</v>
      </c>
      <c r="Y115">
        <v>9</v>
      </c>
      <c r="Z115" s="8">
        <v>60</v>
      </c>
      <c r="AA115" s="4"/>
      <c r="AB115">
        <v>8</v>
      </c>
      <c r="AC115" s="15">
        <v>25</v>
      </c>
      <c r="AE115" s="15">
        <v>9</v>
      </c>
      <c r="AF115" s="8">
        <v>90</v>
      </c>
      <c r="AH115" s="15">
        <v>9</v>
      </c>
      <c r="AI115" s="8">
        <v>70</v>
      </c>
      <c r="AJ115" s="4"/>
      <c r="AK115" s="5"/>
      <c r="AL115" s="164" t="s">
        <v>442</v>
      </c>
      <c r="AM115" s="168" t="s">
        <v>443</v>
      </c>
      <c r="AN115" s="168" t="s">
        <v>444</v>
      </c>
      <c r="AO115" s="168" t="s">
        <v>149</v>
      </c>
      <c r="AP115" s="168" t="s">
        <v>144</v>
      </c>
    </row>
    <row r="116" spans="1:43">
      <c r="A116" s="8">
        <v>8</v>
      </c>
      <c r="B116" s="15">
        <v>10</v>
      </c>
      <c r="D116">
        <v>9</v>
      </c>
      <c r="E116" s="5">
        <v>30</v>
      </c>
      <c r="G116">
        <v>9</v>
      </c>
      <c r="H116">
        <v>70</v>
      </c>
      <c r="I116" s="4"/>
      <c r="J116" s="15">
        <v>8</v>
      </c>
      <c r="K116" s="15">
        <v>10</v>
      </c>
      <c r="M116">
        <v>9</v>
      </c>
      <c r="N116">
        <v>25</v>
      </c>
      <c r="P116">
        <v>9</v>
      </c>
      <c r="Q116" s="8">
        <v>70</v>
      </c>
      <c r="R116" s="4"/>
      <c r="S116">
        <v>8</v>
      </c>
      <c r="T116" s="15">
        <v>35</v>
      </c>
      <c r="U116" s="15"/>
      <c r="V116">
        <v>9</v>
      </c>
      <c r="W116" s="8">
        <v>45</v>
      </c>
      <c r="Y116">
        <v>9</v>
      </c>
      <c r="Z116" s="8">
        <v>70</v>
      </c>
      <c r="AA116" s="4"/>
      <c r="AB116">
        <v>8</v>
      </c>
      <c r="AC116" s="15">
        <v>35</v>
      </c>
      <c r="AD116" s="8"/>
      <c r="AE116" s="15">
        <v>9</v>
      </c>
      <c r="AF116" s="8">
        <v>50</v>
      </c>
      <c r="AH116" s="15">
        <v>9</v>
      </c>
      <c r="AI116" s="8">
        <v>70</v>
      </c>
      <c r="AJ116" s="4"/>
      <c r="AL116" s="163" t="s">
        <v>445</v>
      </c>
      <c r="AM116" s="168">
        <v>4.3220000000000001</v>
      </c>
      <c r="AN116" s="168">
        <v>7.9349999999999996</v>
      </c>
      <c r="AO116" s="168">
        <v>0.54500000000000004</v>
      </c>
      <c r="AP116" s="168">
        <v>0.58699999999999997</v>
      </c>
    </row>
    <row r="117" spans="1:43">
      <c r="A117" s="8">
        <v>8</v>
      </c>
      <c r="B117" s="15">
        <v>5</v>
      </c>
      <c r="D117">
        <v>9</v>
      </c>
      <c r="E117">
        <v>45</v>
      </c>
      <c r="G117">
        <v>9</v>
      </c>
      <c r="H117">
        <v>55</v>
      </c>
      <c r="I117" s="4"/>
      <c r="J117" s="15">
        <v>8</v>
      </c>
      <c r="K117" s="15">
        <v>5</v>
      </c>
      <c r="M117">
        <v>9</v>
      </c>
      <c r="N117">
        <v>40</v>
      </c>
      <c r="P117">
        <v>9</v>
      </c>
      <c r="Q117" s="8">
        <v>60</v>
      </c>
      <c r="R117" s="4"/>
      <c r="S117">
        <v>8</v>
      </c>
      <c r="T117" s="15">
        <v>25</v>
      </c>
      <c r="U117" s="15"/>
      <c r="V117">
        <v>9</v>
      </c>
      <c r="W117" s="8">
        <v>85</v>
      </c>
      <c r="Y117">
        <v>9</v>
      </c>
      <c r="Z117" s="8">
        <v>45</v>
      </c>
      <c r="AA117" s="4"/>
      <c r="AB117">
        <v>8</v>
      </c>
      <c r="AC117" s="15">
        <v>20</v>
      </c>
      <c r="AD117" s="8"/>
      <c r="AE117" s="15">
        <v>9</v>
      </c>
      <c r="AF117" s="8">
        <v>80</v>
      </c>
      <c r="AH117" s="15">
        <v>9</v>
      </c>
      <c r="AI117" s="8">
        <v>50</v>
      </c>
      <c r="AJ117" s="4"/>
      <c r="AL117" s="163" t="s">
        <v>280</v>
      </c>
      <c r="AM117" s="168">
        <v>5.4009999999999998</v>
      </c>
      <c r="AN117" s="168">
        <v>1.0569999999999999</v>
      </c>
      <c r="AO117" s="168">
        <v>5.1109999999999998</v>
      </c>
      <c r="AP117" s="168" t="s">
        <v>123</v>
      </c>
    </row>
    <row r="118" spans="1:43">
      <c r="A118" s="8">
        <v>8</v>
      </c>
      <c r="B118" s="15">
        <v>10</v>
      </c>
      <c r="D118">
        <v>9</v>
      </c>
      <c r="E118">
        <v>25</v>
      </c>
      <c r="G118">
        <v>9</v>
      </c>
      <c r="H118">
        <v>15</v>
      </c>
      <c r="I118" s="4"/>
      <c r="J118" s="15">
        <v>8</v>
      </c>
      <c r="K118" s="15">
        <v>5</v>
      </c>
      <c r="M118">
        <v>9</v>
      </c>
      <c r="N118">
        <v>20</v>
      </c>
      <c r="P118">
        <v>9</v>
      </c>
      <c r="Q118" s="8">
        <v>15</v>
      </c>
      <c r="R118" s="4"/>
      <c r="S118">
        <v>8</v>
      </c>
      <c r="T118" s="15">
        <v>25</v>
      </c>
      <c r="U118" s="15"/>
      <c r="V118">
        <v>9</v>
      </c>
      <c r="W118" s="8">
        <v>40</v>
      </c>
      <c r="Y118">
        <v>9</v>
      </c>
      <c r="Z118" s="8">
        <v>30</v>
      </c>
      <c r="AA118" s="4"/>
      <c r="AB118">
        <v>8</v>
      </c>
      <c r="AC118" s="15">
        <v>20</v>
      </c>
      <c r="AD118" s="8"/>
      <c r="AE118" s="15">
        <v>9</v>
      </c>
      <c r="AF118" s="8">
        <v>50</v>
      </c>
      <c r="AH118" s="15">
        <v>9</v>
      </c>
      <c r="AI118" s="8">
        <v>35</v>
      </c>
      <c r="AJ118" s="4"/>
    </row>
    <row r="119" spans="1:43">
      <c r="A119" s="8">
        <v>8</v>
      </c>
      <c r="B119" s="15">
        <v>10</v>
      </c>
      <c r="D119">
        <v>9</v>
      </c>
      <c r="E119">
        <v>30</v>
      </c>
      <c r="G119">
        <v>9</v>
      </c>
      <c r="H119">
        <v>40</v>
      </c>
      <c r="I119" s="28"/>
      <c r="J119" s="15">
        <v>8</v>
      </c>
      <c r="K119" s="15">
        <v>5</v>
      </c>
      <c r="M119">
        <v>9</v>
      </c>
      <c r="N119">
        <v>30</v>
      </c>
      <c r="P119">
        <v>9</v>
      </c>
      <c r="Q119" s="8">
        <v>35</v>
      </c>
      <c r="R119" s="28"/>
      <c r="S119">
        <v>8</v>
      </c>
      <c r="T119" s="15">
        <v>30</v>
      </c>
      <c r="V119">
        <v>9</v>
      </c>
      <c r="W119" s="8">
        <v>75</v>
      </c>
      <c r="Y119">
        <v>9</v>
      </c>
      <c r="Z119" s="8">
        <v>70</v>
      </c>
      <c r="AA119" s="28"/>
      <c r="AB119">
        <v>8</v>
      </c>
      <c r="AC119" s="15">
        <v>25</v>
      </c>
      <c r="AD119" s="8"/>
      <c r="AE119" s="15">
        <v>9</v>
      </c>
      <c r="AF119" s="8">
        <v>65</v>
      </c>
      <c r="AH119" s="15">
        <v>9</v>
      </c>
      <c r="AI119" s="8">
        <v>55</v>
      </c>
      <c r="AJ119" s="28"/>
      <c r="AL119" s="163" t="s">
        <v>446</v>
      </c>
    </row>
    <row r="120" spans="1:43">
      <c r="A120" s="8">
        <v>8</v>
      </c>
      <c r="B120" s="15">
        <v>10</v>
      </c>
      <c r="D120">
        <v>9</v>
      </c>
      <c r="E120">
        <v>60</v>
      </c>
      <c r="G120">
        <v>9</v>
      </c>
      <c r="H120">
        <v>5</v>
      </c>
      <c r="I120" s="110"/>
      <c r="J120" s="15">
        <v>8</v>
      </c>
      <c r="K120" s="15">
        <v>5</v>
      </c>
      <c r="M120">
        <v>9</v>
      </c>
      <c r="N120">
        <v>70</v>
      </c>
      <c r="P120">
        <v>9</v>
      </c>
      <c r="Q120" s="8">
        <v>5</v>
      </c>
      <c r="R120" s="110"/>
      <c r="S120">
        <v>8</v>
      </c>
      <c r="T120" s="15">
        <v>25</v>
      </c>
      <c r="V120">
        <v>9</v>
      </c>
      <c r="W120" s="8">
        <v>85</v>
      </c>
      <c r="Y120">
        <v>9</v>
      </c>
      <c r="Z120" s="8">
        <v>30</v>
      </c>
      <c r="AA120" s="110"/>
      <c r="AB120">
        <v>8</v>
      </c>
      <c r="AC120" s="15">
        <v>20</v>
      </c>
      <c r="AD120" s="8"/>
      <c r="AE120" s="15">
        <v>9</v>
      </c>
      <c r="AF120" s="8">
        <v>85</v>
      </c>
      <c r="AG120" s="8"/>
      <c r="AH120" s="15">
        <v>9</v>
      </c>
      <c r="AI120" s="8">
        <v>30</v>
      </c>
      <c r="AJ120" s="110"/>
      <c r="AL120" s="163" t="s">
        <v>442</v>
      </c>
      <c r="AM120" s="168" t="s">
        <v>140</v>
      </c>
      <c r="AN120" s="168" t="s">
        <v>141</v>
      </c>
      <c r="AO120" s="168" t="s">
        <v>142</v>
      </c>
      <c r="AP120" s="168" t="s">
        <v>143</v>
      </c>
      <c r="AQ120" s="168" t="s">
        <v>144</v>
      </c>
    </row>
    <row r="121" spans="1:43">
      <c r="A121" s="8">
        <v>8</v>
      </c>
      <c r="B121" s="8">
        <v>10</v>
      </c>
      <c r="D121">
        <v>9</v>
      </c>
      <c r="E121" s="8">
        <v>20</v>
      </c>
      <c r="G121">
        <v>9</v>
      </c>
      <c r="H121" s="8">
        <v>10</v>
      </c>
      <c r="I121" s="28"/>
      <c r="J121" s="15">
        <v>8</v>
      </c>
      <c r="K121">
        <v>10</v>
      </c>
      <c r="M121">
        <v>9</v>
      </c>
      <c r="N121" s="8">
        <v>35</v>
      </c>
      <c r="P121">
        <v>9</v>
      </c>
      <c r="Q121" s="8">
        <v>10</v>
      </c>
      <c r="R121" s="28"/>
      <c r="S121">
        <v>8</v>
      </c>
      <c r="T121" s="8">
        <v>30</v>
      </c>
      <c r="V121">
        <v>9</v>
      </c>
      <c r="W121" s="8">
        <v>35</v>
      </c>
      <c r="Y121">
        <v>9</v>
      </c>
      <c r="Z121" s="8">
        <v>30</v>
      </c>
      <c r="AA121" s="28"/>
      <c r="AB121">
        <v>8</v>
      </c>
      <c r="AC121" s="8">
        <v>25</v>
      </c>
      <c r="AE121" s="15">
        <v>9</v>
      </c>
      <c r="AF121" s="8">
        <v>30</v>
      </c>
      <c r="AH121" s="15">
        <v>9</v>
      </c>
      <c r="AI121" s="8">
        <v>25</v>
      </c>
      <c r="AJ121" s="28"/>
      <c r="AL121" s="163" t="s">
        <v>431</v>
      </c>
      <c r="AM121" s="168">
        <v>1</v>
      </c>
      <c r="AN121" s="168">
        <v>18560.179</v>
      </c>
      <c r="AO121" s="168">
        <v>18560.179</v>
      </c>
      <c r="AP121" s="168">
        <v>26.126000000000001</v>
      </c>
      <c r="AQ121" s="168" t="s">
        <v>123</v>
      </c>
    </row>
    <row r="122" spans="1:43">
      <c r="A122" s="8">
        <v>8</v>
      </c>
      <c r="B122" s="15">
        <v>10</v>
      </c>
      <c r="D122">
        <v>9</v>
      </c>
      <c r="E122" s="8">
        <v>55</v>
      </c>
      <c r="G122">
        <v>10</v>
      </c>
      <c r="H122">
        <v>100</v>
      </c>
      <c r="I122" s="4"/>
      <c r="J122" s="15">
        <v>8</v>
      </c>
      <c r="K122">
        <v>5</v>
      </c>
      <c r="M122">
        <v>9</v>
      </c>
      <c r="N122" s="8">
        <v>60</v>
      </c>
      <c r="P122">
        <v>10</v>
      </c>
      <c r="Q122" s="8">
        <v>100</v>
      </c>
      <c r="R122" s="4"/>
      <c r="S122">
        <v>8</v>
      </c>
      <c r="T122" s="8">
        <v>20</v>
      </c>
      <c r="V122">
        <v>9</v>
      </c>
      <c r="W122" s="8">
        <v>90</v>
      </c>
      <c r="Y122">
        <v>10</v>
      </c>
      <c r="Z122" s="8">
        <v>100</v>
      </c>
      <c r="AA122" s="4"/>
      <c r="AB122">
        <v>8</v>
      </c>
      <c r="AC122" s="8">
        <v>15</v>
      </c>
      <c r="AE122" s="15">
        <v>9</v>
      </c>
      <c r="AF122" s="8">
        <v>85</v>
      </c>
      <c r="AH122" s="15">
        <v>10</v>
      </c>
      <c r="AI122" s="8">
        <v>100</v>
      </c>
      <c r="AJ122" s="4"/>
      <c r="AL122" s="163" t="s">
        <v>145</v>
      </c>
      <c r="AM122" s="168">
        <v>132</v>
      </c>
      <c r="AN122" s="168">
        <v>93773.403000000006</v>
      </c>
      <c r="AO122" s="168">
        <v>710.40499999999997</v>
      </c>
    </row>
    <row r="123" spans="1:43">
      <c r="A123" s="8">
        <v>8</v>
      </c>
      <c r="B123" s="15">
        <v>20</v>
      </c>
      <c r="D123">
        <v>10</v>
      </c>
      <c r="E123" s="5">
        <v>80</v>
      </c>
      <c r="F123" s="15"/>
      <c r="G123" s="15">
        <v>10</v>
      </c>
      <c r="H123">
        <v>55</v>
      </c>
      <c r="I123" s="4"/>
      <c r="J123" s="15">
        <v>8</v>
      </c>
      <c r="K123" s="5">
        <v>15</v>
      </c>
      <c r="M123">
        <v>10</v>
      </c>
      <c r="N123" s="8">
        <v>70</v>
      </c>
      <c r="P123">
        <v>10</v>
      </c>
      <c r="Q123" s="8">
        <v>60</v>
      </c>
      <c r="R123" s="4"/>
      <c r="S123">
        <v>8</v>
      </c>
      <c r="T123" s="15">
        <v>30</v>
      </c>
      <c r="V123">
        <v>10</v>
      </c>
      <c r="W123" s="8">
        <v>85</v>
      </c>
      <c r="Y123">
        <v>10</v>
      </c>
      <c r="Z123" s="8">
        <v>75</v>
      </c>
      <c r="AA123" s="4"/>
      <c r="AB123">
        <v>8</v>
      </c>
      <c r="AC123" s="15">
        <v>35</v>
      </c>
      <c r="AE123" s="15">
        <v>10</v>
      </c>
      <c r="AF123" s="8">
        <v>90</v>
      </c>
      <c r="AH123" s="15">
        <v>10</v>
      </c>
      <c r="AI123" s="8">
        <v>80</v>
      </c>
      <c r="AJ123" s="4"/>
      <c r="AL123" s="163" t="s">
        <v>146</v>
      </c>
      <c r="AM123" s="168">
        <v>133</v>
      </c>
      <c r="AN123" s="168">
        <v>112333.58199999999</v>
      </c>
      <c r="AO123" s="168">
        <v>844.61300000000006</v>
      </c>
    </row>
    <row r="124" spans="1:43">
      <c r="A124" s="8">
        <v>8</v>
      </c>
      <c r="B124" s="15">
        <v>15</v>
      </c>
      <c r="D124">
        <v>10</v>
      </c>
      <c r="E124" s="5">
        <v>15</v>
      </c>
      <c r="F124" s="15"/>
      <c r="G124">
        <v>10</v>
      </c>
      <c r="H124">
        <v>70</v>
      </c>
      <c r="I124" s="4"/>
      <c r="J124" s="15">
        <v>8</v>
      </c>
      <c r="K124" s="5">
        <v>5</v>
      </c>
      <c r="M124">
        <v>10</v>
      </c>
      <c r="N124" s="8">
        <v>15</v>
      </c>
      <c r="O124" s="15"/>
      <c r="P124">
        <v>10</v>
      </c>
      <c r="Q124" s="8">
        <v>70</v>
      </c>
      <c r="R124" s="4"/>
      <c r="S124">
        <v>8</v>
      </c>
      <c r="T124" s="15">
        <v>25</v>
      </c>
      <c r="V124">
        <v>10</v>
      </c>
      <c r="W124" s="8">
        <v>35</v>
      </c>
      <c r="Y124">
        <v>10</v>
      </c>
      <c r="Z124" s="8">
        <v>100</v>
      </c>
      <c r="AA124" s="4"/>
      <c r="AB124">
        <v>8</v>
      </c>
      <c r="AC124" s="15">
        <v>25</v>
      </c>
      <c r="AE124" s="15">
        <v>10</v>
      </c>
      <c r="AF124" s="8">
        <v>35</v>
      </c>
      <c r="AH124" s="15">
        <v>10</v>
      </c>
      <c r="AI124" s="8">
        <v>100</v>
      </c>
      <c r="AJ124" s="4"/>
    </row>
    <row r="125" spans="1:43">
      <c r="A125" s="8">
        <v>8</v>
      </c>
      <c r="B125" s="15">
        <v>5</v>
      </c>
      <c r="D125">
        <v>10</v>
      </c>
      <c r="E125" s="5">
        <v>100</v>
      </c>
      <c r="F125" s="15"/>
      <c r="G125" s="15">
        <v>10</v>
      </c>
      <c r="H125">
        <v>20</v>
      </c>
      <c r="I125" s="4"/>
      <c r="J125" s="15">
        <v>8</v>
      </c>
      <c r="K125" s="5">
        <v>5</v>
      </c>
      <c r="M125">
        <v>10</v>
      </c>
      <c r="N125" s="15">
        <v>100</v>
      </c>
      <c r="O125" s="15"/>
      <c r="P125">
        <v>10</v>
      </c>
      <c r="Q125" s="8">
        <v>10</v>
      </c>
      <c r="R125" s="4"/>
      <c r="S125">
        <v>8</v>
      </c>
      <c r="T125" s="15">
        <v>30</v>
      </c>
      <c r="V125">
        <v>10</v>
      </c>
      <c r="W125" s="8">
        <v>100</v>
      </c>
      <c r="Y125">
        <v>10</v>
      </c>
      <c r="Z125" s="8">
        <v>20</v>
      </c>
      <c r="AA125" s="4"/>
      <c r="AB125">
        <v>8</v>
      </c>
      <c r="AC125" s="15">
        <v>20</v>
      </c>
      <c r="AE125" s="15">
        <v>10</v>
      </c>
      <c r="AF125" s="8">
        <v>100</v>
      </c>
      <c r="AH125" s="15">
        <v>10</v>
      </c>
      <c r="AI125" s="8">
        <v>25</v>
      </c>
      <c r="AJ125" s="4"/>
      <c r="AL125" s="163" t="s">
        <v>447</v>
      </c>
      <c r="AM125" s="168" t="s">
        <v>70</v>
      </c>
      <c r="AN125" s="168" t="s">
        <v>489</v>
      </c>
    </row>
    <row r="126" spans="1:43">
      <c r="A126" s="8">
        <v>8</v>
      </c>
      <c r="B126" s="15">
        <v>20</v>
      </c>
      <c r="D126">
        <v>10</v>
      </c>
      <c r="E126" s="5">
        <v>70</v>
      </c>
      <c r="F126" s="15"/>
      <c r="G126">
        <v>10</v>
      </c>
      <c r="H126">
        <v>65</v>
      </c>
      <c r="I126" s="4"/>
      <c r="J126" s="15">
        <v>8</v>
      </c>
      <c r="K126" s="5">
        <v>10</v>
      </c>
      <c r="M126">
        <v>10</v>
      </c>
      <c r="N126" s="8">
        <v>75</v>
      </c>
      <c r="O126" s="15"/>
      <c r="P126">
        <v>10</v>
      </c>
      <c r="Q126" s="8">
        <v>60</v>
      </c>
      <c r="R126" s="4"/>
      <c r="S126">
        <v>8</v>
      </c>
      <c r="T126" s="15">
        <v>25</v>
      </c>
      <c r="V126">
        <v>10</v>
      </c>
      <c r="W126" s="8">
        <v>85</v>
      </c>
      <c r="Y126">
        <v>10</v>
      </c>
      <c r="Z126" s="8">
        <v>70</v>
      </c>
      <c r="AA126" s="4"/>
      <c r="AB126">
        <v>8</v>
      </c>
      <c r="AC126" s="15">
        <v>20</v>
      </c>
      <c r="AE126" s="15">
        <v>10</v>
      </c>
      <c r="AF126" s="8">
        <v>100</v>
      </c>
      <c r="AH126" s="15">
        <v>10</v>
      </c>
      <c r="AI126" s="8">
        <v>75</v>
      </c>
      <c r="AJ126" s="4"/>
      <c r="AL126" s="163" t="s">
        <v>449</v>
      </c>
      <c r="AM126" s="168" t="s">
        <v>70</v>
      </c>
      <c r="AN126" s="168" t="s">
        <v>171</v>
      </c>
    </row>
    <row r="127" spans="1:43">
      <c r="A127" s="8">
        <v>8</v>
      </c>
      <c r="B127" s="15">
        <v>15</v>
      </c>
      <c r="D127">
        <v>10</v>
      </c>
      <c r="E127" s="5">
        <v>40</v>
      </c>
      <c r="G127" s="15">
        <v>10</v>
      </c>
      <c r="H127">
        <v>20</v>
      </c>
      <c r="I127" s="4"/>
      <c r="J127" s="15">
        <v>8</v>
      </c>
      <c r="K127" s="5">
        <v>5</v>
      </c>
      <c r="M127">
        <v>10</v>
      </c>
      <c r="N127" s="8">
        <v>35</v>
      </c>
      <c r="O127" s="15"/>
      <c r="P127">
        <v>10</v>
      </c>
      <c r="Q127" s="8">
        <v>25</v>
      </c>
      <c r="R127" s="4"/>
      <c r="S127">
        <v>8</v>
      </c>
      <c r="T127" s="15">
        <v>25</v>
      </c>
      <c r="V127">
        <v>10</v>
      </c>
      <c r="W127" s="8">
        <v>65</v>
      </c>
      <c r="Y127">
        <v>10</v>
      </c>
      <c r="Z127" s="8">
        <v>35</v>
      </c>
      <c r="AA127" s="4"/>
      <c r="AB127">
        <v>8</v>
      </c>
      <c r="AC127" s="15">
        <v>25</v>
      </c>
      <c r="AE127" s="15">
        <v>10</v>
      </c>
      <c r="AF127" s="8">
        <v>65</v>
      </c>
      <c r="AH127" s="15">
        <v>10</v>
      </c>
      <c r="AI127" s="8">
        <v>35</v>
      </c>
      <c r="AJ127" s="4"/>
      <c r="AL127" s="163" t="s">
        <v>482</v>
      </c>
    </row>
    <row r="128" spans="1:43">
      <c r="A128" s="8">
        <v>9</v>
      </c>
      <c r="B128" s="8">
        <v>20</v>
      </c>
      <c r="D128">
        <v>10</v>
      </c>
      <c r="E128" s="5">
        <v>85</v>
      </c>
      <c r="G128">
        <v>10</v>
      </c>
      <c r="H128">
        <v>20</v>
      </c>
      <c r="I128" s="4"/>
      <c r="J128" s="15">
        <v>9</v>
      </c>
      <c r="K128" s="5">
        <v>10</v>
      </c>
      <c r="M128">
        <v>10</v>
      </c>
      <c r="N128" s="8">
        <v>75</v>
      </c>
      <c r="O128" s="107"/>
      <c r="P128">
        <v>10</v>
      </c>
      <c r="Q128" s="8">
        <v>10</v>
      </c>
      <c r="R128" s="4"/>
      <c r="S128">
        <v>9</v>
      </c>
      <c r="T128" s="15">
        <v>25</v>
      </c>
      <c r="V128">
        <v>10</v>
      </c>
      <c r="W128" s="8">
        <v>85</v>
      </c>
      <c r="Y128">
        <v>10</v>
      </c>
      <c r="Z128" s="8">
        <v>35</v>
      </c>
      <c r="AA128" s="4"/>
      <c r="AB128">
        <v>9</v>
      </c>
      <c r="AC128" s="8">
        <v>30</v>
      </c>
      <c r="AE128" s="15">
        <v>10</v>
      </c>
      <c r="AF128" s="8">
        <v>90</v>
      </c>
      <c r="AH128" s="15">
        <v>10</v>
      </c>
      <c r="AI128" s="8">
        <v>35</v>
      </c>
      <c r="AJ128" s="4"/>
    </row>
    <row r="129" spans="1:49">
      <c r="A129" s="8">
        <v>9</v>
      </c>
      <c r="B129" s="8">
        <v>20</v>
      </c>
      <c r="D129">
        <v>10</v>
      </c>
      <c r="E129" s="5">
        <v>55</v>
      </c>
      <c r="G129" s="15">
        <v>10</v>
      </c>
      <c r="H129">
        <v>35</v>
      </c>
      <c r="I129" s="4"/>
      <c r="J129" s="15">
        <v>9</v>
      </c>
      <c r="K129" s="5">
        <v>10</v>
      </c>
      <c r="M129">
        <v>10</v>
      </c>
      <c r="N129" s="8">
        <v>65</v>
      </c>
      <c r="O129" s="15"/>
      <c r="P129">
        <v>10</v>
      </c>
      <c r="Q129" s="8">
        <v>40</v>
      </c>
      <c r="R129" s="4"/>
      <c r="S129">
        <v>9</v>
      </c>
      <c r="T129" s="15">
        <v>30</v>
      </c>
      <c r="V129">
        <v>10</v>
      </c>
      <c r="W129" s="8">
        <v>70</v>
      </c>
      <c r="Y129">
        <v>10</v>
      </c>
      <c r="Z129" s="8">
        <v>65</v>
      </c>
      <c r="AA129" s="4"/>
      <c r="AB129">
        <v>9</v>
      </c>
      <c r="AC129" s="8">
        <v>35</v>
      </c>
      <c r="AE129" s="15">
        <v>10</v>
      </c>
      <c r="AF129" s="8">
        <v>75</v>
      </c>
      <c r="AH129" s="15">
        <v>10</v>
      </c>
      <c r="AI129" s="8">
        <v>55</v>
      </c>
      <c r="AJ129" s="4"/>
      <c r="AL129" s="163" t="s">
        <v>459</v>
      </c>
    </row>
    <row r="130" spans="1:49">
      <c r="A130" s="8">
        <v>9</v>
      </c>
      <c r="B130" s="8">
        <v>10</v>
      </c>
      <c r="D130">
        <v>10</v>
      </c>
      <c r="E130" s="5">
        <v>20</v>
      </c>
      <c r="G130">
        <v>10</v>
      </c>
      <c r="H130">
        <v>100</v>
      </c>
      <c r="I130" s="4"/>
      <c r="J130" s="15">
        <v>9</v>
      </c>
      <c r="K130" s="15">
        <v>5</v>
      </c>
      <c r="M130">
        <v>10</v>
      </c>
      <c r="N130" s="8">
        <v>20</v>
      </c>
      <c r="O130" s="15"/>
      <c r="P130">
        <v>10</v>
      </c>
      <c r="Q130" s="8">
        <v>100</v>
      </c>
      <c r="R130" s="4"/>
      <c r="S130">
        <v>9</v>
      </c>
      <c r="T130" s="15">
        <v>25</v>
      </c>
      <c r="V130">
        <v>10</v>
      </c>
      <c r="W130" s="8">
        <v>50</v>
      </c>
      <c r="X130" s="8"/>
      <c r="Y130">
        <v>10</v>
      </c>
      <c r="Z130" s="8">
        <v>100</v>
      </c>
      <c r="AA130" s="4"/>
      <c r="AB130">
        <v>9</v>
      </c>
      <c r="AC130" s="8">
        <v>25</v>
      </c>
      <c r="AE130" s="15">
        <v>10</v>
      </c>
      <c r="AF130" s="8">
        <v>50</v>
      </c>
      <c r="AH130" s="15">
        <v>10</v>
      </c>
      <c r="AI130" s="8">
        <v>100</v>
      </c>
      <c r="AJ130" s="4"/>
      <c r="AK130" s="5"/>
      <c r="AL130" s="164" t="s">
        <v>433</v>
      </c>
      <c r="AM130" s="169" t="s">
        <v>490</v>
      </c>
    </row>
    <row r="131" spans="1:49">
      <c r="A131" s="8">
        <v>9</v>
      </c>
      <c r="B131" s="15">
        <v>15</v>
      </c>
      <c r="D131">
        <v>10</v>
      </c>
      <c r="E131" s="5">
        <v>65</v>
      </c>
      <c r="G131" s="15">
        <v>10</v>
      </c>
      <c r="H131">
        <v>55</v>
      </c>
      <c r="I131" s="4"/>
      <c r="J131" s="15">
        <v>9</v>
      </c>
      <c r="K131" s="15">
        <v>5</v>
      </c>
      <c r="M131">
        <v>10</v>
      </c>
      <c r="N131" s="8">
        <v>60</v>
      </c>
      <c r="O131" s="15"/>
      <c r="P131">
        <v>10</v>
      </c>
      <c r="Q131" s="8">
        <v>80</v>
      </c>
      <c r="R131" s="4"/>
      <c r="S131">
        <v>9</v>
      </c>
      <c r="T131" s="15">
        <v>35</v>
      </c>
      <c r="V131">
        <v>10</v>
      </c>
      <c r="W131" s="8">
        <v>75</v>
      </c>
      <c r="X131" s="8"/>
      <c r="Y131">
        <v>10</v>
      </c>
      <c r="Z131" s="8">
        <v>90</v>
      </c>
      <c r="AA131" s="4"/>
      <c r="AB131">
        <v>9</v>
      </c>
      <c r="AC131" s="15">
        <v>25</v>
      </c>
      <c r="AE131" s="15">
        <v>10</v>
      </c>
      <c r="AF131" s="8">
        <v>80</v>
      </c>
      <c r="AH131" s="15">
        <v>10</v>
      </c>
      <c r="AI131" s="8">
        <v>90</v>
      </c>
      <c r="AJ131" s="4"/>
      <c r="AK131" s="107"/>
      <c r="AL131" s="167" t="s">
        <v>435</v>
      </c>
      <c r="AM131" s="170"/>
    </row>
    <row r="132" spans="1:49">
      <c r="A132" s="8">
        <v>9</v>
      </c>
      <c r="B132" s="15">
        <v>5</v>
      </c>
      <c r="D132">
        <v>10</v>
      </c>
      <c r="E132" s="5">
        <v>65</v>
      </c>
      <c r="G132">
        <v>10</v>
      </c>
      <c r="H132">
        <v>50</v>
      </c>
      <c r="I132" s="4"/>
      <c r="J132" s="15">
        <v>9</v>
      </c>
      <c r="K132" s="15">
        <v>5</v>
      </c>
      <c r="M132">
        <v>10</v>
      </c>
      <c r="N132" s="8">
        <v>75</v>
      </c>
      <c r="O132" s="15"/>
      <c r="P132">
        <v>10</v>
      </c>
      <c r="Q132" s="8">
        <v>45</v>
      </c>
      <c r="R132" s="4"/>
      <c r="S132">
        <v>9</v>
      </c>
      <c r="T132" s="15">
        <v>35</v>
      </c>
      <c r="V132">
        <v>10</v>
      </c>
      <c r="W132" s="8">
        <v>90</v>
      </c>
      <c r="Y132">
        <v>10</v>
      </c>
      <c r="Z132" s="8">
        <v>60</v>
      </c>
      <c r="AA132" s="4"/>
      <c r="AB132">
        <v>9</v>
      </c>
      <c r="AC132" s="15">
        <v>30</v>
      </c>
      <c r="AE132" s="15">
        <v>10</v>
      </c>
      <c r="AF132" s="8">
        <v>100</v>
      </c>
      <c r="AG132" s="5"/>
      <c r="AH132" s="15">
        <v>10</v>
      </c>
      <c r="AI132" s="8">
        <v>60</v>
      </c>
      <c r="AJ132" s="4"/>
      <c r="AL132" s="163" t="s">
        <v>491</v>
      </c>
    </row>
    <row r="133" spans="1:49">
      <c r="A133" s="8">
        <v>9</v>
      </c>
      <c r="B133" s="15">
        <v>5</v>
      </c>
      <c r="D133">
        <v>10</v>
      </c>
      <c r="E133" s="5">
        <v>45</v>
      </c>
      <c r="G133">
        <v>10</v>
      </c>
      <c r="H133">
        <v>60</v>
      </c>
      <c r="I133" s="4"/>
      <c r="J133" s="15">
        <v>9</v>
      </c>
      <c r="K133" s="15">
        <v>15</v>
      </c>
      <c r="L133" s="8"/>
      <c r="M133">
        <v>10</v>
      </c>
      <c r="N133" s="8">
        <v>30</v>
      </c>
      <c r="O133" s="15"/>
      <c r="P133">
        <v>10</v>
      </c>
      <c r="Q133" s="8">
        <v>65</v>
      </c>
      <c r="R133" s="4"/>
      <c r="S133">
        <v>9</v>
      </c>
      <c r="T133" s="15">
        <v>35</v>
      </c>
      <c r="V133">
        <v>10</v>
      </c>
      <c r="W133" s="8">
        <v>60</v>
      </c>
      <c r="X133" s="107"/>
      <c r="Y133">
        <v>10</v>
      </c>
      <c r="Z133" s="8">
        <v>65</v>
      </c>
      <c r="AA133" s="4"/>
      <c r="AB133">
        <v>9</v>
      </c>
      <c r="AC133" s="15">
        <v>35</v>
      </c>
      <c r="AE133" s="15">
        <v>10</v>
      </c>
      <c r="AF133" s="8">
        <v>45</v>
      </c>
      <c r="AG133" s="5"/>
      <c r="AH133" s="15">
        <v>10</v>
      </c>
      <c r="AI133" s="8">
        <v>65</v>
      </c>
      <c r="AJ133" s="4"/>
      <c r="AL133" s="163" t="s">
        <v>453</v>
      </c>
    </row>
    <row r="134" spans="1:49">
      <c r="A134" s="8">
        <v>9</v>
      </c>
      <c r="B134" s="15">
        <v>15</v>
      </c>
      <c r="D134">
        <v>10</v>
      </c>
      <c r="E134">
        <v>40</v>
      </c>
      <c r="G134">
        <v>11</v>
      </c>
      <c r="H134" s="8">
        <v>100</v>
      </c>
      <c r="I134" s="4"/>
      <c r="J134" s="15">
        <v>9</v>
      </c>
      <c r="K134" s="15">
        <v>15</v>
      </c>
      <c r="M134">
        <v>10</v>
      </c>
      <c r="N134" s="8">
        <v>35</v>
      </c>
      <c r="P134">
        <v>11</v>
      </c>
      <c r="Q134" s="8">
        <v>100</v>
      </c>
      <c r="R134" s="4"/>
      <c r="S134">
        <v>9</v>
      </c>
      <c r="T134" s="15">
        <v>30</v>
      </c>
      <c r="V134">
        <v>10</v>
      </c>
      <c r="W134" s="8">
        <v>90</v>
      </c>
      <c r="X134" s="5"/>
      <c r="Y134">
        <v>11</v>
      </c>
      <c r="Z134" s="8">
        <v>100</v>
      </c>
      <c r="AA134" s="4"/>
      <c r="AB134">
        <v>9</v>
      </c>
      <c r="AC134" s="15">
        <v>35</v>
      </c>
      <c r="AE134" s="15">
        <v>10</v>
      </c>
      <c r="AF134" s="8">
        <v>80</v>
      </c>
      <c r="AG134" s="5"/>
      <c r="AH134" s="15">
        <v>11</v>
      </c>
      <c r="AI134" s="8">
        <v>100</v>
      </c>
      <c r="AJ134" s="4"/>
      <c r="AL134" s="163" t="s">
        <v>492</v>
      </c>
      <c r="AM134" s="168" t="s">
        <v>493</v>
      </c>
      <c r="AN134" s="168" t="s">
        <v>494</v>
      </c>
      <c r="AW134" s="8"/>
    </row>
    <row r="135" spans="1:49">
      <c r="A135" s="8">
        <v>9</v>
      </c>
      <c r="B135" s="15">
        <v>20</v>
      </c>
      <c r="D135">
        <v>10</v>
      </c>
      <c r="E135">
        <v>25</v>
      </c>
      <c r="G135">
        <v>11</v>
      </c>
      <c r="H135" s="8">
        <v>45</v>
      </c>
      <c r="I135" s="4"/>
      <c r="J135" s="15">
        <v>9</v>
      </c>
      <c r="K135" s="15">
        <v>10</v>
      </c>
      <c r="M135">
        <v>10</v>
      </c>
      <c r="N135" s="8">
        <v>25</v>
      </c>
      <c r="P135">
        <v>11</v>
      </c>
      <c r="Q135" s="8">
        <v>40</v>
      </c>
      <c r="R135" s="4"/>
      <c r="S135">
        <v>9</v>
      </c>
      <c r="T135" s="15">
        <v>25</v>
      </c>
      <c r="V135">
        <v>10</v>
      </c>
      <c r="W135" s="8">
        <v>40</v>
      </c>
      <c r="Y135">
        <v>11</v>
      </c>
      <c r="Z135" s="8">
        <v>60</v>
      </c>
      <c r="AA135" s="4"/>
      <c r="AB135">
        <v>9</v>
      </c>
      <c r="AC135" s="15">
        <v>25</v>
      </c>
      <c r="AE135" s="15">
        <v>10</v>
      </c>
      <c r="AF135" s="8">
        <v>45</v>
      </c>
      <c r="AG135" s="5"/>
      <c r="AH135" s="15">
        <v>11</v>
      </c>
      <c r="AI135" s="8">
        <v>65</v>
      </c>
      <c r="AJ135" s="4"/>
      <c r="AL135" s="163" t="s">
        <v>495</v>
      </c>
    </row>
    <row r="136" spans="1:49">
      <c r="A136" s="8">
        <v>9</v>
      </c>
      <c r="B136" s="15">
        <v>15</v>
      </c>
      <c r="D136">
        <v>10</v>
      </c>
      <c r="E136">
        <v>45</v>
      </c>
      <c r="G136">
        <v>11</v>
      </c>
      <c r="H136" s="8">
        <v>60</v>
      </c>
      <c r="I136" s="4"/>
      <c r="J136" s="15">
        <v>9</v>
      </c>
      <c r="K136" s="15">
        <v>5</v>
      </c>
      <c r="M136">
        <v>10</v>
      </c>
      <c r="N136" s="8">
        <v>75</v>
      </c>
      <c r="P136">
        <v>11</v>
      </c>
      <c r="Q136" s="8">
        <v>55</v>
      </c>
      <c r="R136" s="4"/>
      <c r="S136">
        <v>9</v>
      </c>
      <c r="T136" s="15">
        <v>30</v>
      </c>
      <c r="V136">
        <v>10</v>
      </c>
      <c r="W136" s="8">
        <v>80</v>
      </c>
      <c r="Y136">
        <v>11</v>
      </c>
      <c r="Z136" s="8">
        <v>80</v>
      </c>
      <c r="AA136" s="4"/>
      <c r="AB136">
        <v>9</v>
      </c>
      <c r="AC136" s="15">
        <v>25</v>
      </c>
      <c r="AE136" s="15">
        <v>10</v>
      </c>
      <c r="AF136" s="8">
        <v>70</v>
      </c>
      <c r="AG136" s="5"/>
      <c r="AH136" s="15">
        <v>11</v>
      </c>
      <c r="AI136" s="8">
        <v>85</v>
      </c>
      <c r="AJ136" s="4"/>
    </row>
    <row r="137" spans="1:49">
      <c r="A137" s="8">
        <v>9</v>
      </c>
      <c r="B137" s="15">
        <v>20</v>
      </c>
      <c r="D137">
        <v>10</v>
      </c>
      <c r="E137">
        <v>55</v>
      </c>
      <c r="G137">
        <v>11</v>
      </c>
      <c r="H137" s="8">
        <v>10</v>
      </c>
      <c r="I137" s="4"/>
      <c r="J137" s="15">
        <v>9</v>
      </c>
      <c r="K137" s="15">
        <v>15</v>
      </c>
      <c r="M137">
        <v>10</v>
      </c>
      <c r="N137" s="8">
        <v>65</v>
      </c>
      <c r="P137">
        <v>11</v>
      </c>
      <c r="Q137" s="8">
        <v>15</v>
      </c>
      <c r="R137" s="4"/>
      <c r="S137">
        <v>9</v>
      </c>
      <c r="T137" s="15">
        <v>30</v>
      </c>
      <c r="V137">
        <v>10</v>
      </c>
      <c r="W137" s="8">
        <v>80</v>
      </c>
      <c r="Y137">
        <v>11</v>
      </c>
      <c r="Z137" s="8">
        <v>25</v>
      </c>
      <c r="AA137" s="4"/>
      <c r="AB137">
        <v>9</v>
      </c>
      <c r="AC137" s="15">
        <v>35</v>
      </c>
      <c r="AE137" s="15">
        <v>10</v>
      </c>
      <c r="AF137" s="8">
        <v>90</v>
      </c>
      <c r="AH137" s="15">
        <v>11</v>
      </c>
      <c r="AI137" s="8">
        <v>25</v>
      </c>
      <c r="AJ137" s="4"/>
      <c r="AL137" s="163" t="s">
        <v>442</v>
      </c>
      <c r="AM137" s="168" t="s">
        <v>443</v>
      </c>
      <c r="AN137" s="168" t="s">
        <v>444</v>
      </c>
      <c r="AO137" s="168" t="s">
        <v>149</v>
      </c>
      <c r="AP137" s="168" t="s">
        <v>144</v>
      </c>
    </row>
    <row r="138" spans="1:49">
      <c r="A138" s="8">
        <v>9</v>
      </c>
      <c r="B138" s="15">
        <v>15</v>
      </c>
      <c r="D138">
        <v>10</v>
      </c>
      <c r="E138" s="8">
        <v>15</v>
      </c>
      <c r="G138">
        <v>11</v>
      </c>
      <c r="H138" s="8">
        <v>15</v>
      </c>
      <c r="I138" s="4"/>
      <c r="J138" s="15">
        <v>9</v>
      </c>
      <c r="K138" s="15">
        <v>10</v>
      </c>
      <c r="M138">
        <v>10</v>
      </c>
      <c r="N138" s="8">
        <v>15</v>
      </c>
      <c r="P138">
        <v>11</v>
      </c>
      <c r="Q138" s="8">
        <v>35</v>
      </c>
      <c r="R138" s="4"/>
      <c r="S138">
        <v>9</v>
      </c>
      <c r="T138" s="15">
        <v>25</v>
      </c>
      <c r="V138">
        <v>10</v>
      </c>
      <c r="W138" s="8">
        <v>30</v>
      </c>
      <c r="Y138">
        <v>11</v>
      </c>
      <c r="Z138" s="8">
        <v>35</v>
      </c>
      <c r="AA138" s="4"/>
      <c r="AB138">
        <v>9</v>
      </c>
      <c r="AC138" s="15">
        <v>25</v>
      </c>
      <c r="AE138" s="15">
        <v>10</v>
      </c>
      <c r="AF138" s="8">
        <v>25</v>
      </c>
      <c r="AH138" s="15">
        <v>11</v>
      </c>
      <c r="AI138" s="8">
        <v>30</v>
      </c>
      <c r="AJ138" s="4"/>
      <c r="AL138" s="163" t="s">
        <v>445</v>
      </c>
      <c r="AM138" s="168">
        <v>32.563000000000002</v>
      </c>
      <c r="AN138" s="168">
        <v>1.5</v>
      </c>
      <c r="AO138" s="168">
        <v>21.71</v>
      </c>
      <c r="AP138" s="168" t="s">
        <v>123</v>
      </c>
    </row>
    <row r="139" spans="1:49">
      <c r="A139" s="8">
        <v>9</v>
      </c>
      <c r="B139" s="8">
        <v>10</v>
      </c>
      <c r="D139">
        <v>10</v>
      </c>
      <c r="E139" s="8">
        <v>35</v>
      </c>
      <c r="F139" s="8"/>
      <c r="G139">
        <v>11</v>
      </c>
      <c r="H139" s="8">
        <v>100</v>
      </c>
      <c r="I139" s="4"/>
      <c r="J139" s="15">
        <v>9</v>
      </c>
      <c r="K139">
        <v>10</v>
      </c>
      <c r="M139">
        <v>10</v>
      </c>
      <c r="N139" s="8">
        <v>40</v>
      </c>
      <c r="P139">
        <v>11</v>
      </c>
      <c r="Q139" s="8">
        <v>100</v>
      </c>
      <c r="R139" s="4"/>
      <c r="S139">
        <v>9</v>
      </c>
      <c r="T139" s="8">
        <v>40</v>
      </c>
      <c r="V139">
        <v>10</v>
      </c>
      <c r="W139" s="8">
        <v>30</v>
      </c>
      <c r="Y139">
        <v>11</v>
      </c>
      <c r="Z139" s="8">
        <v>100</v>
      </c>
      <c r="AA139" s="4"/>
      <c r="AB139">
        <v>9</v>
      </c>
      <c r="AC139" s="8">
        <v>35</v>
      </c>
      <c r="AE139" s="15">
        <v>10</v>
      </c>
      <c r="AF139" s="8">
        <v>35</v>
      </c>
      <c r="AH139" s="15">
        <v>11</v>
      </c>
      <c r="AI139" s="8">
        <v>100</v>
      </c>
      <c r="AJ139" s="4"/>
      <c r="AL139" s="163" t="s">
        <v>280</v>
      </c>
      <c r="AM139" s="168">
        <v>-0.35899999999999999</v>
      </c>
      <c r="AN139" s="168">
        <v>0.20399999999999999</v>
      </c>
      <c r="AO139" s="168">
        <v>-1.7569999999999999</v>
      </c>
      <c r="AP139" s="168">
        <v>8.1000000000000003E-2</v>
      </c>
    </row>
    <row r="140" spans="1:49">
      <c r="A140" s="8">
        <v>9</v>
      </c>
      <c r="B140" s="8">
        <v>10</v>
      </c>
      <c r="D140">
        <v>10</v>
      </c>
      <c r="E140" s="8">
        <v>65</v>
      </c>
      <c r="F140" s="8"/>
      <c r="G140">
        <v>11</v>
      </c>
      <c r="H140" s="8">
        <v>45</v>
      </c>
      <c r="I140" s="4"/>
      <c r="J140" s="15">
        <v>9</v>
      </c>
      <c r="K140">
        <v>5</v>
      </c>
      <c r="M140">
        <v>10</v>
      </c>
      <c r="N140" s="8">
        <v>90</v>
      </c>
      <c r="P140">
        <v>11</v>
      </c>
      <c r="Q140" s="8">
        <v>45</v>
      </c>
      <c r="R140" s="4"/>
      <c r="S140">
        <v>9</v>
      </c>
      <c r="T140" s="8">
        <v>25</v>
      </c>
      <c r="V140">
        <v>10</v>
      </c>
      <c r="W140" s="8">
        <v>90</v>
      </c>
      <c r="Y140">
        <v>11</v>
      </c>
      <c r="Z140" s="8">
        <v>60</v>
      </c>
      <c r="AA140" s="4"/>
      <c r="AB140">
        <v>9</v>
      </c>
      <c r="AC140" s="8">
        <v>25</v>
      </c>
      <c r="AE140" s="15">
        <v>10</v>
      </c>
      <c r="AF140" s="8">
        <v>80</v>
      </c>
      <c r="AH140" s="15">
        <v>11</v>
      </c>
      <c r="AI140" s="8">
        <v>50</v>
      </c>
      <c r="AJ140" s="4"/>
    </row>
    <row r="141" spans="1:49">
      <c r="A141" s="8">
        <v>9</v>
      </c>
      <c r="B141" s="8">
        <v>10</v>
      </c>
      <c r="D141" s="5">
        <v>11</v>
      </c>
      <c r="E141" s="15">
        <v>80</v>
      </c>
      <c r="F141" s="15"/>
      <c r="G141">
        <v>11</v>
      </c>
      <c r="H141" s="8">
        <v>100</v>
      </c>
      <c r="I141" s="4"/>
      <c r="J141" s="15">
        <v>9</v>
      </c>
      <c r="K141" s="5">
        <v>5</v>
      </c>
      <c r="M141">
        <v>11</v>
      </c>
      <c r="N141" s="8">
        <v>70</v>
      </c>
      <c r="P141">
        <v>11</v>
      </c>
      <c r="Q141" s="8">
        <v>100</v>
      </c>
      <c r="R141" s="4"/>
      <c r="S141">
        <v>9</v>
      </c>
      <c r="T141" s="15">
        <v>25</v>
      </c>
      <c r="V141">
        <v>11</v>
      </c>
      <c r="W141" s="8">
        <v>70</v>
      </c>
      <c r="X141" s="5"/>
      <c r="Y141">
        <v>11</v>
      </c>
      <c r="Z141" s="8">
        <v>100</v>
      </c>
      <c r="AA141" s="4"/>
      <c r="AB141">
        <v>9</v>
      </c>
      <c r="AC141" s="15">
        <v>20</v>
      </c>
      <c r="AE141" s="15">
        <v>11</v>
      </c>
      <c r="AF141" s="8">
        <v>100</v>
      </c>
      <c r="AH141" s="15">
        <v>11</v>
      </c>
      <c r="AI141" s="8">
        <v>100</v>
      </c>
      <c r="AJ141" s="4"/>
      <c r="AL141" s="163" t="s">
        <v>446</v>
      </c>
    </row>
    <row r="142" spans="1:49">
      <c r="A142" s="8">
        <v>9</v>
      </c>
      <c r="B142" s="8">
        <v>10</v>
      </c>
      <c r="D142">
        <v>11</v>
      </c>
      <c r="E142" s="15">
        <v>10</v>
      </c>
      <c r="F142" s="8"/>
      <c r="G142">
        <v>11</v>
      </c>
      <c r="H142" s="8">
        <v>100</v>
      </c>
      <c r="I142" s="4"/>
      <c r="J142" s="15">
        <v>9</v>
      </c>
      <c r="K142" s="5">
        <v>15</v>
      </c>
      <c r="M142">
        <v>11</v>
      </c>
      <c r="N142" s="8">
        <v>15</v>
      </c>
      <c r="P142">
        <v>11</v>
      </c>
      <c r="Q142" s="8">
        <v>100</v>
      </c>
      <c r="R142" s="4"/>
      <c r="S142">
        <v>9</v>
      </c>
      <c r="T142" s="15">
        <v>25</v>
      </c>
      <c r="V142">
        <v>11</v>
      </c>
      <c r="W142" s="8">
        <v>35</v>
      </c>
      <c r="X142" s="107"/>
      <c r="Y142">
        <v>11</v>
      </c>
      <c r="Z142" s="8">
        <v>100</v>
      </c>
      <c r="AA142" s="4"/>
      <c r="AB142">
        <v>9</v>
      </c>
      <c r="AC142" s="15">
        <v>30</v>
      </c>
      <c r="AE142" s="15">
        <v>11</v>
      </c>
      <c r="AF142" s="8">
        <v>35</v>
      </c>
      <c r="AH142" s="15">
        <v>11</v>
      </c>
      <c r="AI142" s="8">
        <v>100</v>
      </c>
      <c r="AJ142" s="4"/>
      <c r="AL142" s="163" t="s">
        <v>442</v>
      </c>
      <c r="AM142" s="168" t="s">
        <v>140</v>
      </c>
      <c r="AN142" s="161" t="s">
        <v>141</v>
      </c>
      <c r="AO142" s="161" t="s">
        <v>142</v>
      </c>
      <c r="AP142" s="161" t="s">
        <v>143</v>
      </c>
      <c r="AQ142" s="168" t="s">
        <v>144</v>
      </c>
      <c r="AR142" s="8"/>
      <c r="AS142" s="8"/>
      <c r="AT142" s="8"/>
      <c r="AU142" s="8"/>
      <c r="AV142" s="8"/>
    </row>
    <row r="143" spans="1:49">
      <c r="A143" s="8">
        <v>9</v>
      </c>
      <c r="B143" s="8">
        <v>10</v>
      </c>
      <c r="D143">
        <v>11</v>
      </c>
      <c r="E143" s="15">
        <v>100</v>
      </c>
      <c r="F143" s="8"/>
      <c r="G143">
        <v>11</v>
      </c>
      <c r="H143" s="8">
        <v>60</v>
      </c>
      <c r="I143" s="4"/>
      <c r="J143" s="15">
        <v>9</v>
      </c>
      <c r="K143" s="5">
        <v>10</v>
      </c>
      <c r="M143">
        <v>11</v>
      </c>
      <c r="N143" s="15">
        <v>100</v>
      </c>
      <c r="P143">
        <v>11</v>
      </c>
      <c r="Q143" s="8">
        <v>100</v>
      </c>
      <c r="R143" s="4"/>
      <c r="S143">
        <v>9</v>
      </c>
      <c r="T143" s="15">
        <v>20</v>
      </c>
      <c r="V143">
        <v>11</v>
      </c>
      <c r="W143" s="8">
        <v>100</v>
      </c>
      <c r="X143" s="5"/>
      <c r="Y143">
        <v>11</v>
      </c>
      <c r="Z143" s="8">
        <v>85</v>
      </c>
      <c r="AA143" s="4"/>
      <c r="AB143">
        <v>9</v>
      </c>
      <c r="AC143" s="15">
        <v>30</v>
      </c>
      <c r="AE143" s="15">
        <v>11</v>
      </c>
      <c r="AF143" s="8">
        <v>100</v>
      </c>
      <c r="AH143" s="15">
        <v>11</v>
      </c>
      <c r="AI143" s="8">
        <v>85</v>
      </c>
      <c r="AJ143" s="4"/>
      <c r="AL143" s="163" t="s">
        <v>431</v>
      </c>
      <c r="AM143" s="168">
        <v>1</v>
      </c>
      <c r="AN143" s="161">
        <v>139.32599999999999</v>
      </c>
      <c r="AO143" s="161">
        <v>139.32599999999999</v>
      </c>
      <c r="AP143" s="161">
        <v>3.0859999999999999</v>
      </c>
      <c r="AQ143" s="168">
        <v>8.1000000000000003E-2</v>
      </c>
      <c r="AR143" s="8"/>
      <c r="AS143" s="8"/>
      <c r="AT143" s="8"/>
      <c r="AU143" s="8"/>
      <c r="AV143" s="8"/>
    </row>
    <row r="144" spans="1:49">
      <c r="A144" s="8">
        <v>9</v>
      </c>
      <c r="B144" s="8">
        <v>10</v>
      </c>
      <c r="D144">
        <v>11</v>
      </c>
      <c r="E144" s="15">
        <v>85</v>
      </c>
      <c r="F144" s="8"/>
      <c r="H144" s="8"/>
      <c r="I144" s="4"/>
      <c r="J144" s="15">
        <v>9</v>
      </c>
      <c r="K144" s="5">
        <v>10</v>
      </c>
      <c r="M144">
        <v>11</v>
      </c>
      <c r="N144" s="8">
        <v>100</v>
      </c>
      <c r="Q144" s="8"/>
      <c r="R144" s="4"/>
      <c r="S144">
        <v>9</v>
      </c>
      <c r="T144" s="15">
        <v>40</v>
      </c>
      <c r="U144" s="5"/>
      <c r="V144">
        <v>11</v>
      </c>
      <c r="W144" s="8">
        <v>100</v>
      </c>
      <c r="X144" s="5"/>
      <c r="Z144" s="8"/>
      <c r="AA144" s="4"/>
      <c r="AB144">
        <v>9</v>
      </c>
      <c r="AC144" s="15">
        <v>35</v>
      </c>
      <c r="AE144" s="15">
        <v>11</v>
      </c>
      <c r="AF144" s="8">
        <v>100</v>
      </c>
      <c r="AH144" s="15"/>
      <c r="AI144" s="8"/>
      <c r="AJ144" s="4"/>
      <c r="AL144" s="166" t="s">
        <v>145</v>
      </c>
      <c r="AM144" s="168">
        <v>168</v>
      </c>
      <c r="AN144" s="161">
        <v>7584.35</v>
      </c>
      <c r="AO144" s="168">
        <v>45.145000000000003</v>
      </c>
      <c r="AR144" s="8"/>
      <c r="AS144" s="8"/>
      <c r="AT144" s="8"/>
      <c r="AU144" s="8"/>
      <c r="AV144" s="8"/>
    </row>
    <row r="145" spans="1:48">
      <c r="A145" s="8">
        <v>9</v>
      </c>
      <c r="B145" s="8">
        <v>10</v>
      </c>
      <c r="D145">
        <v>11</v>
      </c>
      <c r="E145" s="15">
        <v>40</v>
      </c>
      <c r="F145" s="8"/>
      <c r="H145" s="8"/>
      <c r="I145" s="4"/>
      <c r="J145" s="15">
        <v>9</v>
      </c>
      <c r="K145" s="5">
        <v>5</v>
      </c>
      <c r="M145">
        <v>11</v>
      </c>
      <c r="N145" s="8">
        <v>35</v>
      </c>
      <c r="Q145" s="8"/>
      <c r="R145" s="4"/>
      <c r="S145">
        <v>9</v>
      </c>
      <c r="T145" s="15">
        <v>20</v>
      </c>
      <c r="U145" s="107"/>
      <c r="V145">
        <v>11</v>
      </c>
      <c r="W145" s="8">
        <v>70</v>
      </c>
      <c r="Z145" s="8"/>
      <c r="AA145" s="4"/>
      <c r="AB145">
        <v>9</v>
      </c>
      <c r="AC145" s="15">
        <v>20</v>
      </c>
      <c r="AD145" s="8"/>
      <c r="AE145" s="15">
        <v>11</v>
      </c>
      <c r="AF145" s="8">
        <v>60</v>
      </c>
      <c r="AH145" s="15"/>
      <c r="AI145" s="8"/>
      <c r="AJ145" s="4"/>
      <c r="AL145" s="166" t="s">
        <v>146</v>
      </c>
      <c r="AM145" s="168">
        <v>169</v>
      </c>
      <c r="AN145" s="161">
        <v>7723.6760000000004</v>
      </c>
      <c r="AO145" s="168">
        <v>45.701999999999998</v>
      </c>
      <c r="AR145" s="8"/>
      <c r="AS145" s="8"/>
      <c r="AT145" s="8"/>
      <c r="AU145" s="8"/>
      <c r="AV145" s="8"/>
    </row>
    <row r="146" spans="1:48">
      <c r="A146" s="8">
        <v>10</v>
      </c>
      <c r="B146" s="8">
        <v>10</v>
      </c>
      <c r="D146">
        <v>11</v>
      </c>
      <c r="E146" s="15">
        <v>80</v>
      </c>
      <c r="F146" s="8"/>
      <c r="H146" s="8"/>
      <c r="I146" s="4"/>
      <c r="J146" s="15">
        <v>10</v>
      </c>
      <c r="K146" s="5">
        <v>5</v>
      </c>
      <c r="M146">
        <v>11</v>
      </c>
      <c r="N146" s="8">
        <v>70</v>
      </c>
      <c r="Q146" s="8"/>
      <c r="R146" s="4"/>
      <c r="S146">
        <v>10</v>
      </c>
      <c r="T146" s="15">
        <v>20</v>
      </c>
      <c r="V146">
        <v>11</v>
      </c>
      <c r="W146" s="8">
        <v>85</v>
      </c>
      <c r="Z146" s="8"/>
      <c r="AA146" s="4"/>
      <c r="AB146">
        <v>10</v>
      </c>
      <c r="AC146" s="15">
        <v>20</v>
      </c>
      <c r="AE146" s="15">
        <v>11</v>
      </c>
      <c r="AF146" s="8">
        <v>90</v>
      </c>
      <c r="AG146" s="8"/>
      <c r="AH146" s="15"/>
      <c r="AI146" s="8"/>
      <c r="AJ146" s="4"/>
      <c r="AL146" s="166"/>
      <c r="AN146" s="161"/>
      <c r="AR146" s="8"/>
      <c r="AS146" s="8"/>
      <c r="AT146" s="8"/>
      <c r="AV146" s="8"/>
    </row>
    <row r="147" spans="1:48">
      <c r="A147" s="8">
        <v>10</v>
      </c>
      <c r="B147" s="8">
        <v>15</v>
      </c>
      <c r="D147">
        <v>11</v>
      </c>
      <c r="E147" s="15">
        <v>55</v>
      </c>
      <c r="F147" s="8"/>
      <c r="H147" s="8"/>
      <c r="I147" s="4"/>
      <c r="J147" s="15">
        <v>10</v>
      </c>
      <c r="K147" s="5">
        <v>20</v>
      </c>
      <c r="M147">
        <v>11</v>
      </c>
      <c r="N147" s="8">
        <v>60</v>
      </c>
      <c r="Q147" s="8"/>
      <c r="R147" s="4"/>
      <c r="S147">
        <v>10</v>
      </c>
      <c r="T147" s="15">
        <v>40</v>
      </c>
      <c r="V147">
        <v>11</v>
      </c>
      <c r="W147" s="8">
        <v>75</v>
      </c>
      <c r="Z147" s="8"/>
      <c r="AA147" s="4"/>
      <c r="AB147">
        <v>10</v>
      </c>
      <c r="AC147" s="8">
        <v>35</v>
      </c>
      <c r="AE147" s="15">
        <v>11</v>
      </c>
      <c r="AF147" s="8">
        <v>80</v>
      </c>
      <c r="AG147" s="8"/>
      <c r="AH147" s="15"/>
      <c r="AI147" s="8"/>
      <c r="AJ147" s="4"/>
      <c r="AL147" s="166" t="s">
        <v>447</v>
      </c>
      <c r="AM147" s="168" t="s">
        <v>70</v>
      </c>
      <c r="AN147" s="161" t="s">
        <v>171</v>
      </c>
      <c r="AT147" s="8"/>
      <c r="AU147" s="8"/>
      <c r="AV147" s="8"/>
    </row>
    <row r="148" spans="1:48">
      <c r="A148" s="8">
        <v>10</v>
      </c>
      <c r="B148" s="15">
        <v>20</v>
      </c>
      <c r="D148">
        <v>11</v>
      </c>
      <c r="E148" s="15">
        <v>20</v>
      </c>
      <c r="F148" s="8"/>
      <c r="H148" s="8"/>
      <c r="I148" s="4"/>
      <c r="J148" s="15">
        <v>10</v>
      </c>
      <c r="K148" s="15">
        <v>10</v>
      </c>
      <c r="M148">
        <v>11</v>
      </c>
      <c r="N148" s="8">
        <v>30</v>
      </c>
      <c r="Q148" s="8"/>
      <c r="R148" s="4"/>
      <c r="S148">
        <v>10</v>
      </c>
      <c r="T148" s="15">
        <v>35</v>
      </c>
      <c r="V148">
        <v>11</v>
      </c>
      <c r="W148" s="8">
        <v>60</v>
      </c>
      <c r="Z148" s="8"/>
      <c r="AA148" s="4"/>
      <c r="AB148">
        <v>10</v>
      </c>
      <c r="AC148" s="15">
        <v>30</v>
      </c>
      <c r="AE148" s="15">
        <v>11</v>
      </c>
      <c r="AF148" s="8">
        <v>60</v>
      </c>
      <c r="AG148" s="8"/>
      <c r="AH148" s="15"/>
      <c r="AI148" s="8"/>
      <c r="AJ148" s="4"/>
      <c r="AL148" s="163" t="s">
        <v>449</v>
      </c>
      <c r="AM148" s="168" t="s">
        <v>68</v>
      </c>
      <c r="AN148" s="168" t="s">
        <v>496</v>
      </c>
    </row>
    <row r="149" spans="1:48">
      <c r="A149" s="8">
        <v>10</v>
      </c>
      <c r="B149" s="15">
        <v>5</v>
      </c>
      <c r="D149">
        <v>11</v>
      </c>
      <c r="E149" s="15">
        <v>65</v>
      </c>
      <c r="F149" s="8"/>
      <c r="H149" s="8"/>
      <c r="I149" s="4"/>
      <c r="J149" s="15">
        <v>10</v>
      </c>
      <c r="K149" s="15">
        <v>5</v>
      </c>
      <c r="M149">
        <v>11</v>
      </c>
      <c r="N149" s="8">
        <v>65</v>
      </c>
      <c r="Q149" s="8"/>
      <c r="R149" s="4"/>
      <c r="S149">
        <v>10</v>
      </c>
      <c r="T149" s="15">
        <v>30</v>
      </c>
      <c r="V149">
        <v>11</v>
      </c>
      <c r="W149" s="8">
        <v>90</v>
      </c>
      <c r="Z149" s="8"/>
      <c r="AA149" s="4"/>
      <c r="AB149">
        <v>10</v>
      </c>
      <c r="AC149" s="15">
        <v>25</v>
      </c>
      <c r="AE149" s="15">
        <v>11</v>
      </c>
      <c r="AF149" s="8">
        <v>100</v>
      </c>
      <c r="AG149" s="8"/>
      <c r="AH149" s="15"/>
      <c r="AI149" s="8"/>
      <c r="AJ149" s="4"/>
      <c r="AL149" s="163" t="s">
        <v>497</v>
      </c>
    </row>
    <row r="150" spans="1:48">
      <c r="A150" s="8">
        <v>10</v>
      </c>
      <c r="B150" s="15">
        <v>5</v>
      </c>
      <c r="D150">
        <v>11</v>
      </c>
      <c r="E150" s="15">
        <v>55</v>
      </c>
      <c r="F150" s="8"/>
      <c r="H150" s="8"/>
      <c r="I150" s="4"/>
      <c r="J150" s="15">
        <v>10</v>
      </c>
      <c r="K150" s="15">
        <v>5</v>
      </c>
      <c r="M150">
        <v>11</v>
      </c>
      <c r="N150" s="8">
        <v>70</v>
      </c>
      <c r="Q150" s="8"/>
      <c r="R150" s="4"/>
      <c r="S150">
        <v>10</v>
      </c>
      <c r="T150" s="15">
        <v>30</v>
      </c>
      <c r="V150">
        <v>11</v>
      </c>
      <c r="W150" s="8">
        <v>85</v>
      </c>
      <c r="Z150" s="8"/>
      <c r="AA150" s="4"/>
      <c r="AB150">
        <v>10</v>
      </c>
      <c r="AC150" s="15">
        <v>25</v>
      </c>
      <c r="AE150" s="15">
        <v>11</v>
      </c>
      <c r="AF150" s="8">
        <v>100</v>
      </c>
      <c r="AG150" s="8"/>
      <c r="AH150" s="15"/>
      <c r="AI150" s="8"/>
      <c r="AJ150" s="4"/>
      <c r="AL150" s="163" t="s">
        <v>498</v>
      </c>
    </row>
    <row r="151" spans="1:48">
      <c r="A151" s="8">
        <v>10</v>
      </c>
      <c r="B151" s="15">
        <v>15</v>
      </c>
      <c r="D151">
        <v>11</v>
      </c>
      <c r="E151" s="15">
        <v>25</v>
      </c>
      <c r="F151" s="8"/>
      <c r="H151" s="8"/>
      <c r="I151" s="4"/>
      <c r="J151" s="15">
        <v>10</v>
      </c>
      <c r="K151" s="15">
        <v>15</v>
      </c>
      <c r="M151">
        <v>11</v>
      </c>
      <c r="N151" s="8">
        <v>25</v>
      </c>
      <c r="Q151" s="8"/>
      <c r="R151" s="4"/>
      <c r="S151">
        <v>10</v>
      </c>
      <c r="T151" s="15">
        <v>30</v>
      </c>
      <c r="V151">
        <v>11</v>
      </c>
      <c r="W151" s="8">
        <v>45</v>
      </c>
      <c r="Z151" s="8"/>
      <c r="AA151" s="4"/>
      <c r="AB151">
        <v>10</v>
      </c>
      <c r="AC151" s="15">
        <v>30</v>
      </c>
      <c r="AE151" s="15">
        <v>11</v>
      </c>
      <c r="AF151" s="8">
        <v>40</v>
      </c>
      <c r="AG151" s="8"/>
      <c r="AH151" s="15"/>
      <c r="AI151" s="8"/>
      <c r="AJ151" s="4"/>
      <c r="AL151" s="163" t="s">
        <v>499</v>
      </c>
      <c r="AR151" s="131" t="s">
        <v>309</v>
      </c>
    </row>
    <row r="152" spans="1:48">
      <c r="A152" s="8">
        <v>10</v>
      </c>
      <c r="B152" s="15">
        <v>10</v>
      </c>
      <c r="D152">
        <v>11</v>
      </c>
      <c r="E152" s="8">
        <v>45</v>
      </c>
      <c r="F152" s="8"/>
      <c r="H152" s="8"/>
      <c r="I152" s="4"/>
      <c r="J152" s="15">
        <v>10</v>
      </c>
      <c r="K152" s="15">
        <v>5</v>
      </c>
      <c r="M152">
        <v>11</v>
      </c>
      <c r="N152" s="8">
        <v>55</v>
      </c>
      <c r="Q152" s="8"/>
      <c r="R152" s="4"/>
      <c r="S152">
        <v>10</v>
      </c>
      <c r="T152" s="15">
        <v>25</v>
      </c>
      <c r="V152">
        <v>11</v>
      </c>
      <c r="W152" s="8">
        <v>75</v>
      </c>
      <c r="Z152" s="8"/>
      <c r="AA152" s="4"/>
      <c r="AB152">
        <v>10</v>
      </c>
      <c r="AC152" s="15">
        <v>20</v>
      </c>
      <c r="AE152" s="15">
        <v>11</v>
      </c>
      <c r="AF152" s="8">
        <v>75</v>
      </c>
      <c r="AG152" s="8"/>
      <c r="AH152" s="15"/>
      <c r="AI152" s="8"/>
      <c r="AJ152" s="4"/>
      <c r="AK152" s="8"/>
      <c r="AL152" s="166"/>
      <c r="AM152" s="161"/>
      <c r="AN152" s="161"/>
      <c r="AO152" s="161"/>
      <c r="AP152" s="161"/>
      <c r="AQ152" s="161"/>
      <c r="AR152" s="8"/>
      <c r="AS152" s="8"/>
    </row>
    <row r="153" spans="1:48">
      <c r="A153" s="8">
        <v>10</v>
      </c>
      <c r="B153" s="15">
        <v>5</v>
      </c>
      <c r="D153">
        <v>11</v>
      </c>
      <c r="E153" s="8">
        <v>25</v>
      </c>
      <c r="F153" s="8"/>
      <c r="H153" s="8"/>
      <c r="I153" s="4"/>
      <c r="J153" s="15">
        <v>10</v>
      </c>
      <c r="K153" s="15">
        <v>5</v>
      </c>
      <c r="M153">
        <v>11</v>
      </c>
      <c r="N153" s="8">
        <v>25</v>
      </c>
      <c r="Q153" s="8"/>
      <c r="R153" s="4"/>
      <c r="S153">
        <v>10</v>
      </c>
      <c r="T153" s="15">
        <v>30</v>
      </c>
      <c r="V153">
        <v>11</v>
      </c>
      <c r="W153" s="8">
        <v>30</v>
      </c>
      <c r="Z153" s="8"/>
      <c r="AA153" s="4"/>
      <c r="AB153">
        <v>10</v>
      </c>
      <c r="AC153" s="15">
        <v>20</v>
      </c>
      <c r="AE153" s="15">
        <v>11</v>
      </c>
      <c r="AF153" s="8">
        <v>35</v>
      </c>
      <c r="AH153" s="15"/>
      <c r="AI153" s="8"/>
      <c r="AJ153" s="4"/>
      <c r="AK153" s="8"/>
      <c r="AL153" s="166" t="s">
        <v>459</v>
      </c>
      <c r="AM153" s="161"/>
      <c r="AN153" s="161"/>
      <c r="AO153" s="161"/>
      <c r="AP153" s="161"/>
      <c r="AQ153" s="161"/>
      <c r="AR153" s="8"/>
      <c r="AS153" s="8"/>
    </row>
    <row r="154" spans="1:48">
      <c r="A154" s="8">
        <v>10</v>
      </c>
      <c r="B154" s="15">
        <v>20</v>
      </c>
      <c r="D154">
        <v>11</v>
      </c>
      <c r="E154" s="8">
        <v>40</v>
      </c>
      <c r="F154" s="8"/>
      <c r="H154" s="8"/>
      <c r="I154" s="4"/>
      <c r="J154" s="15">
        <v>10</v>
      </c>
      <c r="K154" s="15">
        <v>15</v>
      </c>
      <c r="M154">
        <v>11</v>
      </c>
      <c r="N154" s="8">
        <v>45</v>
      </c>
      <c r="Q154" s="8"/>
      <c r="R154" s="4"/>
      <c r="S154">
        <v>10</v>
      </c>
      <c r="T154" s="15">
        <v>40</v>
      </c>
      <c r="V154">
        <v>11</v>
      </c>
      <c r="W154" s="8">
        <v>85</v>
      </c>
      <c r="Z154" s="8"/>
      <c r="AA154" s="4"/>
      <c r="AB154">
        <v>10</v>
      </c>
      <c r="AC154" s="15">
        <v>45</v>
      </c>
      <c r="AE154" s="15">
        <v>11</v>
      </c>
      <c r="AF154" s="8">
        <v>75</v>
      </c>
      <c r="AH154" s="15"/>
      <c r="AI154" s="8"/>
      <c r="AJ154" s="4"/>
      <c r="AK154" s="8"/>
      <c r="AL154" s="166" t="s">
        <v>433</v>
      </c>
      <c r="AM154" s="166" t="s">
        <v>500</v>
      </c>
      <c r="AN154" s="161"/>
      <c r="AO154" s="161"/>
      <c r="AP154" s="161"/>
      <c r="AQ154" s="161"/>
      <c r="AR154" s="8"/>
      <c r="AS154" s="8"/>
    </row>
    <row r="155" spans="1:48">
      <c r="A155" s="8">
        <v>10</v>
      </c>
      <c r="B155" s="15">
        <v>5</v>
      </c>
      <c r="C155" s="8"/>
      <c r="D155">
        <v>11</v>
      </c>
      <c r="E155" s="8">
        <v>55</v>
      </c>
      <c r="F155" s="8"/>
      <c r="H155" s="8"/>
      <c r="I155" s="4"/>
      <c r="J155" s="15">
        <v>10</v>
      </c>
      <c r="K155" s="15">
        <v>5</v>
      </c>
      <c r="M155">
        <v>11</v>
      </c>
      <c r="N155" s="8">
        <v>65</v>
      </c>
      <c r="Q155" s="8"/>
      <c r="R155" s="4"/>
      <c r="S155">
        <v>10</v>
      </c>
      <c r="T155" s="15">
        <v>20</v>
      </c>
      <c r="V155">
        <v>11</v>
      </c>
      <c r="W155" s="8">
        <v>80</v>
      </c>
      <c r="Z155" s="8"/>
      <c r="AA155" s="4"/>
      <c r="AB155">
        <v>10</v>
      </c>
      <c r="AC155" s="15">
        <v>20</v>
      </c>
      <c r="AE155" s="15">
        <v>11</v>
      </c>
      <c r="AF155" s="8">
        <v>80</v>
      </c>
      <c r="AH155" s="15"/>
      <c r="AI155" s="8"/>
      <c r="AJ155" s="4"/>
      <c r="AK155" s="8"/>
      <c r="AL155" s="166" t="s">
        <v>435</v>
      </c>
      <c r="AM155" s="161"/>
      <c r="AN155" s="161"/>
      <c r="AO155" s="161"/>
      <c r="AP155" s="161"/>
      <c r="AQ155" s="161"/>
      <c r="AR155" s="8"/>
      <c r="AS155" s="8"/>
    </row>
    <row r="156" spans="1:48">
      <c r="A156" s="8">
        <v>10</v>
      </c>
      <c r="B156" s="8">
        <v>5</v>
      </c>
      <c r="C156" s="8"/>
      <c r="D156">
        <v>11</v>
      </c>
      <c r="E156" s="8">
        <v>30</v>
      </c>
      <c r="F156" s="8"/>
      <c r="H156" s="8"/>
      <c r="I156" s="28"/>
      <c r="J156" s="15">
        <v>10</v>
      </c>
      <c r="K156">
        <v>5</v>
      </c>
      <c r="L156" s="15"/>
      <c r="M156">
        <v>11</v>
      </c>
      <c r="N156" s="8">
        <v>40</v>
      </c>
      <c r="Q156" s="8"/>
      <c r="R156" s="28"/>
      <c r="S156">
        <v>10</v>
      </c>
      <c r="T156" s="8">
        <v>25</v>
      </c>
      <c r="V156">
        <v>11</v>
      </c>
      <c r="W156" s="8">
        <v>70</v>
      </c>
      <c r="Z156" s="8"/>
      <c r="AA156" s="28"/>
      <c r="AB156">
        <v>10</v>
      </c>
      <c r="AC156" s="8">
        <v>25</v>
      </c>
      <c r="AE156" s="15">
        <v>11</v>
      </c>
      <c r="AF156" s="8">
        <v>70</v>
      </c>
      <c r="AG156" s="8"/>
      <c r="AH156" s="15"/>
      <c r="AI156" s="8"/>
      <c r="AJ156" s="28"/>
      <c r="AK156" s="8"/>
      <c r="AL156" s="166" t="s">
        <v>501</v>
      </c>
      <c r="AM156" s="161"/>
      <c r="AN156" s="161"/>
      <c r="AO156" s="161"/>
      <c r="AP156" s="161"/>
      <c r="AQ156" s="161"/>
      <c r="AR156" s="8"/>
      <c r="AS156" s="8"/>
    </row>
    <row r="157" spans="1:48">
      <c r="A157" s="8">
        <v>10</v>
      </c>
      <c r="B157" s="15">
        <v>10</v>
      </c>
      <c r="C157" s="8"/>
      <c r="D157">
        <v>11</v>
      </c>
      <c r="E157" s="8">
        <v>75</v>
      </c>
      <c r="F157" s="8"/>
      <c r="H157" s="8"/>
      <c r="I157" s="28"/>
      <c r="J157" s="15">
        <v>10</v>
      </c>
      <c r="K157">
        <v>10</v>
      </c>
      <c r="L157" s="15"/>
      <c r="M157">
        <v>11</v>
      </c>
      <c r="N157" s="8">
        <v>80</v>
      </c>
      <c r="Q157" s="8"/>
      <c r="R157" s="28"/>
      <c r="S157">
        <v>10</v>
      </c>
      <c r="T157" s="8">
        <v>35</v>
      </c>
      <c r="V157">
        <v>11</v>
      </c>
      <c r="W157" s="8">
        <v>80</v>
      </c>
      <c r="Z157" s="8"/>
      <c r="AA157" s="28"/>
      <c r="AB157">
        <v>10</v>
      </c>
      <c r="AC157" s="8">
        <v>35</v>
      </c>
      <c r="AE157" s="15">
        <v>11</v>
      </c>
      <c r="AF157" s="8">
        <v>90</v>
      </c>
      <c r="AG157" s="8"/>
      <c r="AH157" s="15"/>
      <c r="AI157" s="8"/>
      <c r="AJ157" s="28"/>
      <c r="AK157" s="8"/>
      <c r="AL157" s="166" t="s">
        <v>462</v>
      </c>
      <c r="AM157" s="161"/>
      <c r="AN157" s="161"/>
      <c r="AO157" s="161"/>
      <c r="AP157" s="161"/>
      <c r="AQ157" s="161"/>
      <c r="AR157" s="8"/>
      <c r="AS157" s="8"/>
    </row>
    <row r="158" spans="1:48">
      <c r="A158" s="8">
        <v>10</v>
      </c>
      <c r="B158" s="15">
        <v>10</v>
      </c>
      <c r="C158" s="8"/>
      <c r="E158" s="8"/>
      <c r="F158" s="8"/>
      <c r="H158" s="8"/>
      <c r="I158" s="111"/>
      <c r="J158" s="15">
        <v>10</v>
      </c>
      <c r="K158" s="5">
        <v>5</v>
      </c>
      <c r="L158" s="108"/>
      <c r="N158" s="8"/>
      <c r="Q158" s="8"/>
      <c r="R158" s="111"/>
      <c r="S158">
        <v>10</v>
      </c>
      <c r="T158" s="15">
        <v>25</v>
      </c>
      <c r="W158" s="8"/>
      <c r="Z158" s="8"/>
      <c r="AA158" s="111"/>
      <c r="AB158">
        <v>10</v>
      </c>
      <c r="AC158" s="15">
        <v>25</v>
      </c>
      <c r="AE158" s="15"/>
      <c r="AF158" s="8"/>
      <c r="AG158" s="8"/>
      <c r="AH158" s="15"/>
      <c r="AI158" s="8"/>
      <c r="AJ158" s="111"/>
      <c r="AK158" s="8"/>
      <c r="AL158" s="166" t="s">
        <v>502</v>
      </c>
      <c r="AM158" s="161" t="s">
        <v>503</v>
      </c>
      <c r="AN158" s="161" t="s">
        <v>504</v>
      </c>
      <c r="AO158" s="161"/>
      <c r="AP158" s="161"/>
      <c r="AQ158" s="161"/>
      <c r="AR158" s="8"/>
      <c r="AS158" s="8"/>
    </row>
    <row r="159" spans="1:48">
      <c r="A159" s="8">
        <v>10</v>
      </c>
      <c r="B159" s="15">
        <v>5</v>
      </c>
      <c r="C159" s="8"/>
      <c r="E159" s="8"/>
      <c r="F159" s="8"/>
      <c r="H159" s="8"/>
      <c r="I159" s="28"/>
      <c r="J159" s="15">
        <v>10</v>
      </c>
      <c r="K159" s="5">
        <v>5</v>
      </c>
      <c r="L159" s="15"/>
      <c r="N159" s="8"/>
      <c r="Q159" s="8"/>
      <c r="R159" s="28"/>
      <c r="S159">
        <v>10</v>
      </c>
      <c r="T159" s="15">
        <v>25</v>
      </c>
      <c r="W159" s="8"/>
      <c r="Z159" s="8"/>
      <c r="AA159" s="28"/>
      <c r="AB159">
        <v>10</v>
      </c>
      <c r="AC159" s="15">
        <v>25</v>
      </c>
      <c r="AE159" s="15"/>
      <c r="AF159" s="8"/>
      <c r="AG159" s="107"/>
      <c r="AH159" s="15"/>
      <c r="AI159" s="8"/>
      <c r="AJ159" s="28"/>
      <c r="AK159" s="8"/>
      <c r="AL159" s="166" t="s">
        <v>505</v>
      </c>
      <c r="AM159" s="161"/>
      <c r="AN159" s="161"/>
      <c r="AO159" s="161"/>
      <c r="AP159" s="161"/>
      <c r="AQ159" s="161"/>
      <c r="AR159" s="8"/>
      <c r="AS159" s="8"/>
    </row>
    <row r="160" spans="1:48">
      <c r="A160" s="8">
        <v>10</v>
      </c>
      <c r="B160" s="15">
        <v>15</v>
      </c>
      <c r="C160" s="8"/>
      <c r="E160" s="8"/>
      <c r="F160" s="15"/>
      <c r="H160" s="8"/>
      <c r="I160" s="28"/>
      <c r="J160" s="15">
        <v>10</v>
      </c>
      <c r="K160" s="5">
        <v>15</v>
      </c>
      <c r="L160" s="15"/>
      <c r="N160" s="8"/>
      <c r="Q160" s="8"/>
      <c r="R160" s="28"/>
      <c r="S160">
        <v>10</v>
      </c>
      <c r="T160" s="15">
        <v>35</v>
      </c>
      <c r="W160" s="8"/>
      <c r="Z160" s="8"/>
      <c r="AA160" s="28"/>
      <c r="AB160">
        <v>10</v>
      </c>
      <c r="AC160" s="15">
        <v>35</v>
      </c>
      <c r="AE160" s="15"/>
      <c r="AF160" s="8"/>
      <c r="AH160" s="15"/>
      <c r="AI160" s="8"/>
      <c r="AJ160" s="28"/>
      <c r="AK160" s="8"/>
      <c r="AL160" s="166"/>
      <c r="AM160" s="161"/>
      <c r="AN160" s="161"/>
      <c r="AO160" s="161"/>
      <c r="AP160" s="161"/>
      <c r="AQ160" s="161"/>
      <c r="AR160" s="8"/>
      <c r="AS160" s="8"/>
    </row>
    <row r="161" spans="1:45">
      <c r="A161" s="8">
        <v>10</v>
      </c>
      <c r="B161" s="15">
        <v>5</v>
      </c>
      <c r="C161" s="8"/>
      <c r="E161" s="8"/>
      <c r="F161" s="15"/>
      <c r="H161" s="8"/>
      <c r="I161" s="28"/>
      <c r="J161" s="15">
        <v>10</v>
      </c>
      <c r="K161" s="5">
        <v>5</v>
      </c>
      <c r="L161" s="15"/>
      <c r="N161" s="8"/>
      <c r="Q161" s="8"/>
      <c r="R161" s="28"/>
      <c r="S161">
        <v>10</v>
      </c>
      <c r="T161" s="15">
        <v>25</v>
      </c>
      <c r="W161" s="8"/>
      <c r="Z161" s="8"/>
      <c r="AA161" s="28"/>
      <c r="AB161">
        <v>10</v>
      </c>
      <c r="AC161" s="15">
        <v>25</v>
      </c>
      <c r="AE161" s="15"/>
      <c r="AF161" s="8"/>
      <c r="AH161" s="15"/>
      <c r="AI161" s="8"/>
      <c r="AJ161" s="28"/>
      <c r="AK161" s="15"/>
      <c r="AL161" s="167" t="s">
        <v>442</v>
      </c>
      <c r="AM161" s="170" t="s">
        <v>443</v>
      </c>
      <c r="AN161" s="170" t="s">
        <v>444</v>
      </c>
      <c r="AO161" s="161" t="s">
        <v>149</v>
      </c>
      <c r="AP161" s="161" t="s">
        <v>144</v>
      </c>
      <c r="AQ161" s="161"/>
      <c r="AR161" s="8"/>
      <c r="AS161" s="8"/>
    </row>
    <row r="162" spans="1:45">
      <c r="A162" s="8">
        <v>10</v>
      </c>
      <c r="B162" s="15">
        <v>10</v>
      </c>
      <c r="C162" s="8"/>
      <c r="E162" s="8"/>
      <c r="F162" s="15"/>
      <c r="H162" s="8"/>
      <c r="I162" s="28"/>
      <c r="J162" s="15">
        <v>10</v>
      </c>
      <c r="K162" s="5">
        <v>10</v>
      </c>
      <c r="L162" s="15"/>
      <c r="N162" s="8"/>
      <c r="Q162" s="8"/>
      <c r="R162" s="28"/>
      <c r="S162">
        <v>10</v>
      </c>
      <c r="T162" s="15">
        <v>30</v>
      </c>
      <c r="W162" s="8"/>
      <c r="Z162" s="8"/>
      <c r="AA162" s="28"/>
      <c r="AB162">
        <v>10</v>
      </c>
      <c r="AC162" s="15">
        <v>20</v>
      </c>
      <c r="AE162" s="15"/>
      <c r="AF162" s="8"/>
      <c r="AH162" s="15"/>
      <c r="AI162" s="8"/>
      <c r="AJ162" s="28"/>
      <c r="AK162" s="107"/>
      <c r="AL162" s="167" t="s">
        <v>445</v>
      </c>
      <c r="AM162" s="170">
        <v>42.81</v>
      </c>
      <c r="AN162" s="170">
        <v>5.2009999999999996</v>
      </c>
      <c r="AO162" s="168">
        <v>8.23</v>
      </c>
      <c r="AP162" s="168" t="s">
        <v>123</v>
      </c>
    </row>
    <row r="163" spans="1:45">
      <c r="A163" s="15">
        <v>11</v>
      </c>
      <c r="B163" s="15">
        <v>5</v>
      </c>
      <c r="C163" s="8"/>
      <c r="E163" s="8"/>
      <c r="F163" s="15"/>
      <c r="H163" s="8"/>
      <c r="I163" s="4"/>
      <c r="J163" s="15">
        <v>11</v>
      </c>
      <c r="K163" s="15">
        <v>5</v>
      </c>
      <c r="N163" s="8"/>
      <c r="Q163" s="8"/>
      <c r="R163" s="4"/>
      <c r="S163">
        <v>11</v>
      </c>
      <c r="T163" s="15">
        <v>25</v>
      </c>
      <c r="W163" s="8"/>
      <c r="X163" s="8"/>
      <c r="Z163" s="8"/>
      <c r="AA163" s="4"/>
      <c r="AB163" s="108">
        <v>11</v>
      </c>
      <c r="AC163" s="15">
        <v>25</v>
      </c>
      <c r="AE163" s="15"/>
      <c r="AF163" s="8"/>
      <c r="AH163" s="15"/>
      <c r="AI163" s="8"/>
      <c r="AJ163" s="4"/>
      <c r="AK163" s="5"/>
      <c r="AL163" s="164" t="s">
        <v>280</v>
      </c>
      <c r="AM163" s="169">
        <v>2.78</v>
      </c>
      <c r="AN163" s="169">
        <v>0.68600000000000005</v>
      </c>
      <c r="AO163" s="168">
        <v>4.056</v>
      </c>
      <c r="AP163" s="168" t="s">
        <v>123</v>
      </c>
    </row>
    <row r="164" spans="1:45">
      <c r="A164" s="8">
        <v>11</v>
      </c>
      <c r="B164" s="8">
        <v>15</v>
      </c>
      <c r="C164" s="8"/>
      <c r="E164" s="8"/>
      <c r="F164" s="15"/>
      <c r="H164" s="8"/>
      <c r="I164" s="4"/>
      <c r="J164" s="15">
        <v>11</v>
      </c>
      <c r="K164" s="15">
        <v>10</v>
      </c>
      <c r="N164" s="8"/>
      <c r="Q164" s="8"/>
      <c r="R164" s="4"/>
      <c r="S164">
        <v>11</v>
      </c>
      <c r="T164" s="15">
        <v>25</v>
      </c>
      <c r="W164" s="8"/>
      <c r="Z164" s="8"/>
      <c r="AA164" s="4"/>
      <c r="AB164" s="5">
        <v>11</v>
      </c>
      <c r="AC164" s="8">
        <v>30</v>
      </c>
      <c r="AE164" s="15"/>
      <c r="AF164" s="8"/>
      <c r="AH164" s="15"/>
      <c r="AI164" s="8"/>
      <c r="AJ164" s="4"/>
    </row>
    <row r="165" spans="1:45">
      <c r="A165" s="8">
        <v>11</v>
      </c>
      <c r="B165" s="8">
        <v>10</v>
      </c>
      <c r="C165" s="8"/>
      <c r="E165" s="8"/>
      <c r="F165" s="15"/>
      <c r="H165" s="8"/>
      <c r="I165" s="28"/>
      <c r="J165" s="15">
        <v>11</v>
      </c>
      <c r="K165" s="8">
        <v>10</v>
      </c>
      <c r="L165" s="15"/>
      <c r="N165" s="8"/>
      <c r="O165" s="15"/>
      <c r="Q165" s="8"/>
      <c r="R165" s="28"/>
      <c r="S165">
        <v>11</v>
      </c>
      <c r="T165" s="8">
        <v>35</v>
      </c>
      <c r="W165" s="8"/>
      <c r="Z165" s="8"/>
      <c r="AA165" s="28"/>
      <c r="AB165" s="108">
        <v>11</v>
      </c>
      <c r="AC165" s="8">
        <v>25</v>
      </c>
      <c r="AE165" s="15"/>
      <c r="AF165" s="8"/>
      <c r="AG165" s="8"/>
      <c r="AH165" s="15"/>
      <c r="AI165" s="8"/>
      <c r="AJ165" s="28"/>
      <c r="AL165" s="163" t="s">
        <v>446</v>
      </c>
    </row>
    <row r="166" spans="1:45">
      <c r="A166" s="8">
        <v>11</v>
      </c>
      <c r="B166" s="8">
        <v>5</v>
      </c>
      <c r="C166" s="8"/>
      <c r="E166" s="8"/>
      <c r="F166" s="8"/>
      <c r="H166" s="8"/>
      <c r="I166" s="28"/>
      <c r="J166" s="15">
        <v>11</v>
      </c>
      <c r="K166" s="8">
        <v>5</v>
      </c>
      <c r="L166" s="107"/>
      <c r="N166" s="8"/>
      <c r="O166" s="107"/>
      <c r="Q166" s="8"/>
      <c r="R166" s="28"/>
      <c r="S166">
        <v>11</v>
      </c>
      <c r="T166" s="8">
        <v>25</v>
      </c>
      <c r="W166" s="8"/>
      <c r="Z166" s="8"/>
      <c r="AA166" s="28"/>
      <c r="AB166" s="5">
        <v>11</v>
      </c>
      <c r="AC166" s="8">
        <v>20</v>
      </c>
      <c r="AE166" s="15"/>
      <c r="AF166" s="8"/>
      <c r="AG166" s="8"/>
      <c r="AH166" s="15"/>
      <c r="AI166" s="8"/>
      <c r="AJ166" s="28"/>
      <c r="AL166" s="163" t="s">
        <v>442</v>
      </c>
      <c r="AM166" s="168" t="s">
        <v>140</v>
      </c>
      <c r="AN166" s="168" t="s">
        <v>141</v>
      </c>
      <c r="AO166" s="168" t="s">
        <v>142</v>
      </c>
      <c r="AP166" s="168" t="s">
        <v>143</v>
      </c>
      <c r="AQ166" s="168" t="s">
        <v>144</v>
      </c>
    </row>
    <row r="167" spans="1:45">
      <c r="A167" s="8">
        <v>11</v>
      </c>
      <c r="B167" s="8">
        <v>5</v>
      </c>
      <c r="C167" s="8"/>
      <c r="E167" s="8"/>
      <c r="F167" s="8"/>
      <c r="H167" s="8"/>
      <c r="I167" s="28"/>
      <c r="J167" s="15">
        <v>11</v>
      </c>
      <c r="K167" s="8">
        <v>5</v>
      </c>
      <c r="L167" s="15"/>
      <c r="N167" s="8"/>
      <c r="O167" s="15"/>
      <c r="Q167" s="8"/>
      <c r="R167" s="28"/>
      <c r="S167">
        <v>11</v>
      </c>
      <c r="T167" s="8">
        <v>25</v>
      </c>
      <c r="W167" s="8"/>
      <c r="Z167" s="8"/>
      <c r="AA167" s="28"/>
      <c r="AB167" s="108">
        <v>11</v>
      </c>
      <c r="AC167" s="8">
        <v>25</v>
      </c>
      <c r="AD167" s="8"/>
      <c r="AE167" s="15"/>
      <c r="AF167" s="8"/>
      <c r="AG167" s="8"/>
      <c r="AH167" s="15"/>
      <c r="AI167" s="8"/>
      <c r="AJ167" s="28"/>
      <c r="AK167" s="8"/>
      <c r="AL167" s="163" t="s">
        <v>431</v>
      </c>
      <c r="AM167" s="168">
        <v>1</v>
      </c>
      <c r="AN167" s="168">
        <v>7291.8069999999998</v>
      </c>
      <c r="AO167" s="168">
        <v>7291.8069999999998</v>
      </c>
      <c r="AP167" s="168">
        <v>16.448</v>
      </c>
      <c r="AQ167" s="168" t="s">
        <v>123</v>
      </c>
    </row>
    <row r="168" spans="1:45">
      <c r="A168" s="8">
        <v>11</v>
      </c>
      <c r="B168" s="8">
        <v>15</v>
      </c>
      <c r="C168" s="8"/>
      <c r="E168" s="8"/>
      <c r="F168" s="8"/>
      <c r="H168" s="8"/>
      <c r="I168" s="28"/>
      <c r="J168" s="15">
        <v>11</v>
      </c>
      <c r="K168" s="8">
        <v>15</v>
      </c>
      <c r="L168" s="15"/>
      <c r="N168" s="8"/>
      <c r="O168" s="15"/>
      <c r="Q168" s="8"/>
      <c r="R168" s="28"/>
      <c r="S168">
        <v>11</v>
      </c>
      <c r="T168" s="8">
        <v>40</v>
      </c>
      <c r="W168" s="8"/>
      <c r="Z168" s="8"/>
      <c r="AA168" s="28"/>
      <c r="AB168" s="5">
        <v>11</v>
      </c>
      <c r="AC168" s="8">
        <v>35</v>
      </c>
      <c r="AD168" s="8"/>
      <c r="AE168" s="15"/>
      <c r="AF168" s="8"/>
      <c r="AG168" s="8"/>
      <c r="AH168" s="15"/>
      <c r="AI168" s="8"/>
      <c r="AJ168" s="28"/>
      <c r="AK168" s="8"/>
      <c r="AL168" s="163" t="s">
        <v>145</v>
      </c>
      <c r="AM168" s="168">
        <v>146</v>
      </c>
      <c r="AN168" s="168">
        <v>64727.112000000001</v>
      </c>
      <c r="AO168" s="161">
        <v>443.33600000000001</v>
      </c>
      <c r="AP168" s="161"/>
      <c r="AQ168" s="161"/>
      <c r="AR168" s="8"/>
      <c r="AS168" s="8"/>
    </row>
    <row r="169" spans="1:45">
      <c r="A169" s="8">
        <v>11</v>
      </c>
      <c r="B169" s="8">
        <v>15</v>
      </c>
      <c r="C169" s="8"/>
      <c r="E169" s="8"/>
      <c r="F169" s="8"/>
      <c r="H169" s="8"/>
      <c r="I169" s="28"/>
      <c r="J169" s="15">
        <v>11</v>
      </c>
      <c r="K169" s="8">
        <v>15</v>
      </c>
      <c r="L169" s="15"/>
      <c r="N169" s="8"/>
      <c r="O169" s="15"/>
      <c r="Q169" s="8"/>
      <c r="R169" s="28"/>
      <c r="S169">
        <v>11</v>
      </c>
      <c r="T169" s="8">
        <v>35</v>
      </c>
      <c r="W169" s="8"/>
      <c r="Z169" s="8"/>
      <c r="AA169" s="28"/>
      <c r="AB169" s="108">
        <v>11</v>
      </c>
      <c r="AC169" s="8">
        <v>30</v>
      </c>
      <c r="AD169" s="8"/>
      <c r="AE169" s="15"/>
      <c r="AF169" s="8"/>
      <c r="AG169" s="8"/>
      <c r="AH169" s="15"/>
      <c r="AI169" s="8"/>
      <c r="AJ169" s="28"/>
      <c r="AK169" s="8"/>
      <c r="AL169" s="163" t="s">
        <v>146</v>
      </c>
      <c r="AM169" s="168">
        <v>147</v>
      </c>
      <c r="AN169" s="168">
        <v>72018.918999999994</v>
      </c>
      <c r="AO169" s="161">
        <v>489.92500000000001</v>
      </c>
      <c r="AP169" s="161"/>
      <c r="AQ169" s="161"/>
      <c r="AR169" s="8"/>
      <c r="AS169" s="8"/>
    </row>
    <row r="170" spans="1:45">
      <c r="A170" s="8">
        <v>11</v>
      </c>
      <c r="B170" s="8">
        <v>15</v>
      </c>
      <c r="C170" s="8"/>
      <c r="E170" s="8"/>
      <c r="F170" s="8"/>
      <c r="H170" s="8"/>
      <c r="I170" s="28"/>
      <c r="J170" s="15">
        <v>11</v>
      </c>
      <c r="K170" s="8">
        <v>15</v>
      </c>
      <c r="L170" s="15"/>
      <c r="N170" s="8"/>
      <c r="O170" s="15"/>
      <c r="Q170" s="8"/>
      <c r="R170" s="28"/>
      <c r="S170">
        <v>11</v>
      </c>
      <c r="T170" s="8">
        <v>45</v>
      </c>
      <c r="W170" s="8"/>
      <c r="Z170" s="8"/>
      <c r="AA170" s="28"/>
      <c r="AB170" s="5">
        <v>11</v>
      </c>
      <c r="AC170" s="8">
        <v>55</v>
      </c>
      <c r="AD170" s="8"/>
      <c r="AE170" s="15"/>
      <c r="AF170" s="8"/>
      <c r="AG170" s="8"/>
      <c r="AH170" s="15"/>
      <c r="AI170" s="8"/>
      <c r="AJ170" s="28"/>
      <c r="AK170" s="8"/>
      <c r="AL170" s="166"/>
      <c r="AM170" s="161"/>
      <c r="AO170" s="161"/>
      <c r="AP170" s="161"/>
      <c r="AQ170" s="161"/>
      <c r="AR170" s="8"/>
      <c r="AS170" s="8"/>
    </row>
    <row r="171" spans="1:45">
      <c r="A171" s="8">
        <v>11</v>
      </c>
      <c r="B171" s="8">
        <v>10</v>
      </c>
      <c r="C171" s="8"/>
      <c r="E171" s="8"/>
      <c r="F171" s="8"/>
      <c r="H171" s="8"/>
      <c r="I171" s="28"/>
      <c r="J171" s="15">
        <v>11</v>
      </c>
      <c r="K171" s="8">
        <v>10</v>
      </c>
      <c r="L171" s="15"/>
      <c r="N171" s="8"/>
      <c r="O171" s="15"/>
      <c r="Q171" s="8"/>
      <c r="R171" s="28"/>
      <c r="S171">
        <v>11</v>
      </c>
      <c r="T171" s="8">
        <v>20</v>
      </c>
      <c r="W171" s="8"/>
      <c r="Z171" s="8"/>
      <c r="AA171" s="28"/>
      <c r="AB171" s="108">
        <v>11</v>
      </c>
      <c r="AC171" s="8">
        <v>20</v>
      </c>
      <c r="AD171" s="8"/>
      <c r="AE171" s="15"/>
      <c r="AF171" s="8"/>
      <c r="AH171" s="15"/>
      <c r="AI171" s="8"/>
      <c r="AJ171" s="28"/>
      <c r="AK171" s="8"/>
      <c r="AL171" s="163" t="s">
        <v>447</v>
      </c>
      <c r="AM171" s="168" t="s">
        <v>70</v>
      </c>
      <c r="AN171" s="168" t="s">
        <v>169</v>
      </c>
      <c r="AO171" s="161"/>
      <c r="AP171" s="161"/>
      <c r="AQ171" s="161"/>
      <c r="AS171" s="8"/>
    </row>
    <row r="172" spans="1:45">
      <c r="A172" s="8">
        <v>11</v>
      </c>
      <c r="B172" s="8">
        <v>5</v>
      </c>
      <c r="C172" s="8"/>
      <c r="E172" s="8"/>
      <c r="F172" s="8"/>
      <c r="H172" s="8"/>
      <c r="I172" s="28"/>
      <c r="J172" s="15">
        <v>11</v>
      </c>
      <c r="K172" s="8">
        <v>5</v>
      </c>
      <c r="L172" s="15"/>
      <c r="N172" s="8"/>
      <c r="O172" s="15"/>
      <c r="Q172" s="8"/>
      <c r="R172" s="28"/>
      <c r="S172">
        <v>11</v>
      </c>
      <c r="T172" s="8">
        <v>35</v>
      </c>
      <c r="U172" s="5"/>
      <c r="W172" s="8"/>
      <c r="Z172" s="8"/>
      <c r="AA172" s="28"/>
      <c r="AB172" s="5">
        <v>11</v>
      </c>
      <c r="AC172" s="8">
        <v>30</v>
      </c>
      <c r="AD172" s="8"/>
      <c r="AE172" s="15"/>
      <c r="AF172" s="8"/>
      <c r="AH172" s="15"/>
      <c r="AI172" s="8"/>
      <c r="AJ172" s="28"/>
      <c r="AK172" s="8"/>
      <c r="AL172" s="166" t="s">
        <v>449</v>
      </c>
      <c r="AM172" s="161" t="s">
        <v>68</v>
      </c>
      <c r="AN172" s="168" t="s">
        <v>506</v>
      </c>
      <c r="AP172" s="161"/>
      <c r="AQ172" s="161"/>
      <c r="AR172" s="8"/>
      <c r="AS172" s="8"/>
    </row>
    <row r="173" spans="1:45">
      <c r="A173" s="8">
        <v>11</v>
      </c>
      <c r="B173" s="8">
        <v>5</v>
      </c>
      <c r="C173" s="8"/>
      <c r="E173" s="8"/>
      <c r="F173" s="8"/>
      <c r="H173" s="8"/>
      <c r="I173" s="28"/>
      <c r="J173" s="15">
        <v>11</v>
      </c>
      <c r="K173" s="8">
        <v>5</v>
      </c>
      <c r="L173" s="15"/>
      <c r="N173" s="8"/>
      <c r="O173" s="15"/>
      <c r="Q173" s="8"/>
      <c r="R173" s="28"/>
      <c r="S173">
        <v>11</v>
      </c>
      <c r="T173" s="8">
        <v>25</v>
      </c>
      <c r="U173" s="5"/>
      <c r="W173" s="8"/>
      <c r="Z173" s="8"/>
      <c r="AA173" s="28"/>
      <c r="AB173" s="108">
        <v>11</v>
      </c>
      <c r="AC173" s="8">
        <v>25</v>
      </c>
      <c r="AD173" s="8"/>
      <c r="AE173" s="15"/>
      <c r="AF173" s="8"/>
      <c r="AH173" s="15"/>
      <c r="AI173" s="8"/>
      <c r="AJ173" s="28"/>
      <c r="AL173" s="163" t="s">
        <v>507</v>
      </c>
    </row>
    <row r="174" spans="1:45">
      <c r="A174" s="8">
        <v>11</v>
      </c>
      <c r="B174" s="15">
        <v>10</v>
      </c>
      <c r="C174" s="8"/>
      <c r="E174" s="8"/>
      <c r="F174" s="8"/>
      <c r="H174" s="8"/>
      <c r="I174" s="28"/>
      <c r="J174" s="15">
        <v>11</v>
      </c>
      <c r="K174" s="8">
        <v>10</v>
      </c>
      <c r="L174" s="15"/>
      <c r="N174" s="8"/>
      <c r="O174" s="15"/>
      <c r="Q174" s="8"/>
      <c r="R174" s="28"/>
      <c r="S174">
        <v>11</v>
      </c>
      <c r="T174" s="8">
        <v>25</v>
      </c>
      <c r="U174" s="107"/>
      <c r="W174" s="8"/>
      <c r="Z174" s="8"/>
      <c r="AA174" s="28"/>
      <c r="AB174" s="5">
        <v>11</v>
      </c>
      <c r="AC174" s="8">
        <v>25</v>
      </c>
      <c r="AE174" s="15"/>
      <c r="AF174" s="8"/>
      <c r="AH174" s="15"/>
      <c r="AI174" s="8"/>
      <c r="AJ174" s="28"/>
      <c r="AK174" s="108"/>
      <c r="AL174" s="167"/>
      <c r="AM174" s="170"/>
      <c r="AN174" s="170"/>
      <c r="AO174" s="170"/>
      <c r="AP174" s="170"/>
      <c r="AQ174" s="170"/>
      <c r="AR174" s="107"/>
    </row>
    <row r="175" spans="1:45">
      <c r="A175" s="8">
        <v>11</v>
      </c>
      <c r="B175" s="15">
        <v>10</v>
      </c>
      <c r="C175" s="8"/>
      <c r="E175" s="8"/>
      <c r="F175" s="8"/>
      <c r="H175" s="8"/>
      <c r="I175" s="28"/>
      <c r="J175" s="15">
        <v>11</v>
      </c>
      <c r="K175" s="8">
        <v>10</v>
      </c>
      <c r="L175" s="15"/>
      <c r="N175" s="8"/>
      <c r="O175" s="15"/>
      <c r="Q175" s="8"/>
      <c r="R175" s="28"/>
      <c r="S175">
        <v>11</v>
      </c>
      <c r="T175" s="15">
        <v>35</v>
      </c>
      <c r="U175" s="5"/>
      <c r="W175" s="8"/>
      <c r="Z175" s="8"/>
      <c r="AA175" s="28"/>
      <c r="AB175" s="108">
        <v>11</v>
      </c>
      <c r="AC175" s="15">
        <v>30</v>
      </c>
      <c r="AE175" s="15"/>
      <c r="AF175" s="8"/>
      <c r="AH175" s="15"/>
      <c r="AI175" s="8"/>
      <c r="AJ175" s="28"/>
      <c r="AK175" s="5"/>
      <c r="AL175" s="164" t="s">
        <v>459</v>
      </c>
      <c r="AM175" s="169"/>
      <c r="AN175" s="169"/>
      <c r="AO175" s="169"/>
      <c r="AP175" s="169"/>
      <c r="AQ175" s="169"/>
      <c r="AR175" s="5"/>
    </row>
    <row r="176" spans="1:45">
      <c r="A176" s="8">
        <v>11</v>
      </c>
      <c r="B176" s="15">
        <v>5</v>
      </c>
      <c r="C176" s="8"/>
      <c r="E176" s="8"/>
      <c r="F176" s="8"/>
      <c r="H176" s="8"/>
      <c r="I176" s="28"/>
      <c r="J176" s="15">
        <v>11</v>
      </c>
      <c r="K176" s="8">
        <v>5</v>
      </c>
      <c r="L176" s="15"/>
      <c r="N176" s="8"/>
      <c r="O176" s="15"/>
      <c r="Q176" s="8"/>
      <c r="R176" s="28"/>
      <c r="S176">
        <v>11</v>
      </c>
      <c r="T176" s="15">
        <v>35</v>
      </c>
      <c r="U176" s="5"/>
      <c r="W176" s="8"/>
      <c r="Z176" s="8"/>
      <c r="AA176" s="28"/>
      <c r="AB176" s="5">
        <v>11</v>
      </c>
      <c r="AC176" s="15">
        <v>25</v>
      </c>
      <c r="AE176" s="15"/>
      <c r="AF176" s="8"/>
      <c r="AH176" s="15"/>
      <c r="AI176" s="8"/>
      <c r="AJ176" s="28"/>
      <c r="AK176" s="5"/>
      <c r="AL176" s="164" t="s">
        <v>433</v>
      </c>
      <c r="AM176" s="164" t="s">
        <v>508</v>
      </c>
      <c r="AN176" s="169"/>
      <c r="AO176" s="169"/>
      <c r="AP176" s="169"/>
      <c r="AQ176" s="169"/>
      <c r="AR176" s="5"/>
    </row>
    <row r="177" spans="1:49">
      <c r="A177" s="8">
        <v>11</v>
      </c>
      <c r="B177" s="15">
        <v>5</v>
      </c>
      <c r="C177" s="8"/>
      <c r="E177" s="8"/>
      <c r="F177" s="8"/>
      <c r="H177" s="8"/>
      <c r="I177" s="28"/>
      <c r="J177" s="15">
        <v>11</v>
      </c>
      <c r="K177" s="8">
        <v>5</v>
      </c>
      <c r="L177" s="15"/>
      <c r="N177" s="8"/>
      <c r="O177" s="15"/>
      <c r="Q177" s="8"/>
      <c r="R177" s="28"/>
      <c r="S177">
        <v>11</v>
      </c>
      <c r="T177" s="15">
        <v>25</v>
      </c>
      <c r="W177" s="8"/>
      <c r="Z177" s="8"/>
      <c r="AA177" s="28"/>
      <c r="AB177" s="108">
        <v>11</v>
      </c>
      <c r="AC177" s="15">
        <v>20</v>
      </c>
      <c r="AE177" s="15"/>
      <c r="AF177" s="8"/>
      <c r="AH177" s="15"/>
      <c r="AI177" s="8"/>
      <c r="AJ177" s="28"/>
      <c r="AK177" s="5"/>
      <c r="AL177" s="164" t="s">
        <v>435</v>
      </c>
      <c r="AM177" s="169"/>
      <c r="AN177" s="169"/>
      <c r="AO177" s="169"/>
      <c r="AP177" s="169"/>
      <c r="AQ177" s="169"/>
      <c r="AR177" s="5"/>
    </row>
    <row r="178" spans="1:49">
      <c r="A178" s="8">
        <v>11</v>
      </c>
      <c r="B178" s="15">
        <v>15</v>
      </c>
      <c r="C178" s="8"/>
      <c r="E178" s="8"/>
      <c r="F178" s="8"/>
      <c r="H178" s="8"/>
      <c r="I178" s="28"/>
      <c r="J178" s="15">
        <v>11</v>
      </c>
      <c r="K178" s="8">
        <v>15</v>
      </c>
      <c r="L178" s="15"/>
      <c r="N178" s="8"/>
      <c r="O178" s="15"/>
      <c r="Q178" s="8"/>
      <c r="R178" s="28"/>
      <c r="S178">
        <v>11</v>
      </c>
      <c r="T178" s="15">
        <v>35</v>
      </c>
      <c r="W178" s="8"/>
      <c r="Z178" s="8"/>
      <c r="AA178" s="28"/>
      <c r="AB178" s="5">
        <v>11</v>
      </c>
      <c r="AC178" s="15">
        <v>35</v>
      </c>
      <c r="AE178" s="15"/>
      <c r="AF178" s="8"/>
      <c r="AH178" s="15"/>
      <c r="AI178" s="8"/>
      <c r="AJ178" s="28"/>
      <c r="AK178" s="5"/>
      <c r="AL178" s="167" t="s">
        <v>509</v>
      </c>
      <c r="AM178" s="170"/>
      <c r="AN178" s="169"/>
      <c r="AO178" s="169"/>
      <c r="AP178" s="169"/>
      <c r="AQ178" s="169"/>
      <c r="AR178" s="5"/>
    </row>
    <row r="179" spans="1:49">
      <c r="A179" s="8">
        <v>11</v>
      </c>
      <c r="B179" s="15">
        <v>20</v>
      </c>
      <c r="C179" s="8"/>
      <c r="E179" s="8"/>
      <c r="F179" s="8"/>
      <c r="H179" s="8"/>
      <c r="I179" s="28"/>
      <c r="J179" s="15">
        <v>11</v>
      </c>
      <c r="K179" s="15">
        <v>20</v>
      </c>
      <c r="L179" s="15"/>
      <c r="N179" s="8"/>
      <c r="O179" s="15"/>
      <c r="Q179" s="8"/>
      <c r="R179" s="28"/>
      <c r="S179">
        <v>11</v>
      </c>
      <c r="T179" s="15">
        <v>35</v>
      </c>
      <c r="W179" s="8"/>
      <c r="Z179" s="8"/>
      <c r="AA179" s="28"/>
      <c r="AB179" s="108">
        <v>11</v>
      </c>
      <c r="AC179" s="8">
        <v>30</v>
      </c>
      <c r="AE179" s="15"/>
      <c r="AF179" s="8"/>
      <c r="AH179" s="15"/>
      <c r="AI179" s="8"/>
      <c r="AJ179" s="28"/>
      <c r="AL179" s="166" t="s">
        <v>437</v>
      </c>
      <c r="AM179" s="161"/>
      <c r="AN179" s="161"/>
      <c r="AO179" s="161"/>
    </row>
    <row r="180" spans="1:49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5"/>
      <c r="AL180" s="164" t="s">
        <v>510</v>
      </c>
      <c r="AM180" s="168" t="s">
        <v>511</v>
      </c>
      <c r="AN180" s="168" t="s">
        <v>512</v>
      </c>
    </row>
    <row r="181" spans="1:49">
      <c r="F181" s="5"/>
      <c r="I181" s="5"/>
      <c r="J181" s="5"/>
      <c r="K181" s="5"/>
      <c r="L181" s="5"/>
      <c r="O181" s="5"/>
      <c r="R181" s="5"/>
      <c r="S181" s="5"/>
      <c r="T181" s="5"/>
      <c r="U181" s="5"/>
      <c r="V181" s="107"/>
      <c r="W181" s="107"/>
      <c r="X181" s="5"/>
      <c r="AA181" s="5"/>
      <c r="AB181" s="5"/>
      <c r="AC181" s="5"/>
      <c r="AD181" s="5"/>
      <c r="AG181" s="5"/>
      <c r="AI181" s="8"/>
      <c r="AJ181" s="5"/>
      <c r="AK181" s="5"/>
      <c r="AL181" s="164" t="s">
        <v>513</v>
      </c>
    </row>
    <row r="182" spans="1:49"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164"/>
      <c r="AM182" s="169"/>
      <c r="AN182" s="169"/>
      <c r="AO182" s="169"/>
      <c r="AP182" s="169"/>
      <c r="AQ182" s="169"/>
      <c r="AR182" s="5"/>
      <c r="AS182" s="5"/>
      <c r="AT182" s="5"/>
      <c r="AU182" s="5"/>
      <c r="AV182" s="5"/>
      <c r="AW182" s="5"/>
    </row>
    <row r="183" spans="1:49"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164" t="s">
        <v>442</v>
      </c>
      <c r="AM183" s="169" t="s">
        <v>443</v>
      </c>
      <c r="AN183" s="169" t="s">
        <v>444</v>
      </c>
      <c r="AO183" s="169" t="s">
        <v>149</v>
      </c>
      <c r="AP183" s="169" t="s">
        <v>144</v>
      </c>
      <c r="AQ183" s="169"/>
      <c r="AR183" s="5"/>
      <c r="AS183" s="5"/>
      <c r="AT183" s="5"/>
      <c r="AU183" s="5"/>
      <c r="AV183" s="5"/>
      <c r="AW183" s="5"/>
    </row>
    <row r="184" spans="1:49"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164" t="s">
        <v>445</v>
      </c>
      <c r="AM184" s="169">
        <v>28.132999999999999</v>
      </c>
      <c r="AN184" s="169">
        <v>7.4329999999999998</v>
      </c>
      <c r="AO184" s="169">
        <v>3.7850000000000001</v>
      </c>
      <c r="AP184" s="169" t="s">
        <v>123</v>
      </c>
      <c r="AQ184" s="169"/>
      <c r="AR184" s="5"/>
      <c r="AS184" s="5"/>
      <c r="AT184" s="5"/>
      <c r="AU184" s="5"/>
      <c r="AV184" s="5"/>
      <c r="AW184" s="5"/>
    </row>
    <row r="185" spans="1:49"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164" t="s">
        <v>280</v>
      </c>
      <c r="AM185" s="169">
        <v>4.0030000000000001</v>
      </c>
      <c r="AN185" s="169">
        <v>0.99</v>
      </c>
      <c r="AO185" s="169">
        <v>4.0449999999999999</v>
      </c>
      <c r="AP185" s="169" t="s">
        <v>123</v>
      </c>
      <c r="AQ185" s="169"/>
      <c r="AR185" s="5"/>
      <c r="AS185" s="5"/>
      <c r="AT185" s="5"/>
      <c r="AU185" s="5"/>
      <c r="AV185" s="5"/>
      <c r="AW185" s="5"/>
    </row>
    <row r="186" spans="1:49"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164"/>
      <c r="AM186" s="169"/>
      <c r="AN186" s="169"/>
      <c r="AO186" s="169"/>
      <c r="AP186" s="169"/>
      <c r="AQ186" s="169"/>
      <c r="AR186" s="5"/>
      <c r="AS186" s="5"/>
      <c r="AT186" s="5"/>
      <c r="AU186" s="5"/>
      <c r="AV186" s="5"/>
      <c r="AW186" s="5"/>
    </row>
    <row r="187" spans="1:49"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164" t="s">
        <v>446</v>
      </c>
      <c r="AM187" s="169"/>
      <c r="AN187" s="169"/>
      <c r="AO187" s="169"/>
      <c r="AP187" s="169"/>
      <c r="AQ187" s="169"/>
      <c r="AR187" s="5"/>
      <c r="AS187" s="5"/>
      <c r="AT187" s="5"/>
      <c r="AU187" s="5"/>
      <c r="AV187" s="5"/>
      <c r="AW187" s="5"/>
    </row>
    <row r="188" spans="1:49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164" t="s">
        <v>442</v>
      </c>
      <c r="AM188" s="169" t="s">
        <v>140</v>
      </c>
      <c r="AN188" s="169" t="s">
        <v>141</v>
      </c>
      <c r="AO188" s="169" t="s">
        <v>142</v>
      </c>
      <c r="AP188" s="169" t="s">
        <v>143</v>
      </c>
      <c r="AQ188" s="169" t="s">
        <v>144</v>
      </c>
      <c r="AR188" s="5"/>
      <c r="AS188" s="5"/>
      <c r="AT188" s="5"/>
      <c r="AU188" s="5"/>
      <c r="AV188" s="5"/>
      <c r="AW188" s="5"/>
    </row>
    <row r="189" spans="1:49"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164" t="s">
        <v>431</v>
      </c>
      <c r="AM189" s="169">
        <v>1</v>
      </c>
      <c r="AN189" s="169">
        <v>10198.037</v>
      </c>
      <c r="AO189" s="169">
        <v>10198.037</v>
      </c>
      <c r="AP189" s="169">
        <v>16.358000000000001</v>
      </c>
      <c r="AQ189" s="169" t="s">
        <v>123</v>
      </c>
      <c r="AR189" s="5"/>
      <c r="AS189" s="5"/>
      <c r="AT189" s="5"/>
      <c r="AU189" s="5"/>
      <c r="AV189" s="5"/>
      <c r="AW189" s="5"/>
    </row>
    <row r="190" spans="1:49"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164" t="s">
        <v>145</v>
      </c>
      <c r="AM190" s="169">
        <v>132</v>
      </c>
      <c r="AN190" s="169">
        <v>82291.702000000005</v>
      </c>
      <c r="AO190" s="169">
        <v>623.42200000000003</v>
      </c>
      <c r="AP190" s="169"/>
      <c r="AQ190" s="169"/>
      <c r="AR190" s="5"/>
      <c r="AS190" s="5"/>
      <c r="AT190" s="5"/>
      <c r="AU190" s="5"/>
      <c r="AV190" s="5"/>
      <c r="AW190" s="5"/>
    </row>
    <row r="191" spans="1:49">
      <c r="G191" s="5"/>
      <c r="H191" s="5"/>
      <c r="P191" s="5"/>
      <c r="Q191" s="5"/>
      <c r="Y191" s="5"/>
      <c r="Z191" s="5"/>
      <c r="AH191" s="5"/>
      <c r="AI191" s="5"/>
      <c r="AL191" s="163" t="s">
        <v>146</v>
      </c>
      <c r="AM191" s="168">
        <v>133</v>
      </c>
      <c r="AN191" s="168">
        <v>92489.739000000001</v>
      </c>
      <c r="AO191" s="168">
        <v>695.41200000000003</v>
      </c>
    </row>
    <row r="192" spans="1:49">
      <c r="G192" s="5"/>
      <c r="H192" s="5"/>
      <c r="P192" s="5"/>
      <c r="Q192" s="5"/>
      <c r="Y192" s="5"/>
      <c r="Z192" s="5"/>
      <c r="AH192" s="5"/>
      <c r="AI192" s="5"/>
    </row>
    <row r="193" spans="7:42">
      <c r="G193" s="5"/>
      <c r="H193" s="5"/>
      <c r="P193" s="5"/>
      <c r="Q193" s="5"/>
      <c r="Y193" s="5"/>
      <c r="Z193" s="5"/>
      <c r="AH193" s="5"/>
      <c r="AI193" s="5"/>
      <c r="AL193" s="163" t="s">
        <v>447</v>
      </c>
      <c r="AM193" s="168" t="s">
        <v>70</v>
      </c>
      <c r="AN193" s="168" t="s">
        <v>177</v>
      </c>
    </row>
    <row r="194" spans="7:42">
      <c r="AL194" s="163" t="s">
        <v>449</v>
      </c>
      <c r="AM194" s="168" t="s">
        <v>68</v>
      </c>
      <c r="AN194" s="168" t="s">
        <v>514</v>
      </c>
    </row>
    <row r="195" spans="7:42">
      <c r="AL195" s="163" t="s">
        <v>515</v>
      </c>
    </row>
    <row r="197" spans="7:42">
      <c r="AL197" s="163" t="s">
        <v>459</v>
      </c>
    </row>
    <row r="198" spans="7:42">
      <c r="AL198" s="163" t="s">
        <v>433</v>
      </c>
      <c r="AM198" s="163" t="s">
        <v>516</v>
      </c>
    </row>
    <row r="199" spans="7:42">
      <c r="AL199" s="163" t="s">
        <v>435</v>
      </c>
    </row>
    <row r="200" spans="7:42">
      <c r="AL200" s="163" t="s">
        <v>517</v>
      </c>
    </row>
    <row r="201" spans="7:42">
      <c r="AL201" s="163" t="s">
        <v>453</v>
      </c>
    </row>
    <row r="202" spans="7:42">
      <c r="AL202" s="163" t="s">
        <v>518</v>
      </c>
      <c r="AM202" s="168" t="s">
        <v>519</v>
      </c>
      <c r="AN202" s="168" t="s">
        <v>520</v>
      </c>
    </row>
    <row r="203" spans="7:42">
      <c r="AL203" s="163" t="s">
        <v>521</v>
      </c>
    </row>
    <row r="205" spans="7:42">
      <c r="AL205" s="163" t="s">
        <v>442</v>
      </c>
      <c r="AM205" s="168" t="s">
        <v>443</v>
      </c>
      <c r="AN205" s="168" t="s">
        <v>444</v>
      </c>
      <c r="AO205" s="168" t="s">
        <v>149</v>
      </c>
      <c r="AP205" s="168" t="s">
        <v>144</v>
      </c>
    </row>
    <row r="206" spans="7:42">
      <c r="AL206" s="163" t="s">
        <v>445</v>
      </c>
      <c r="AM206" s="168">
        <v>34.801000000000002</v>
      </c>
      <c r="AN206" s="168">
        <v>1.633</v>
      </c>
      <c r="AO206" s="168">
        <v>21.306000000000001</v>
      </c>
      <c r="AP206" s="168" t="s">
        <v>123</v>
      </c>
    </row>
    <row r="207" spans="7:42">
      <c r="AL207" s="163" t="s">
        <v>280</v>
      </c>
      <c r="AM207" s="168">
        <v>-0.73799999999999999</v>
      </c>
      <c r="AN207" s="168">
        <v>0.222</v>
      </c>
      <c r="AO207" s="168">
        <v>-3.3220000000000001</v>
      </c>
      <c r="AP207" s="168">
        <v>1E-3</v>
      </c>
    </row>
    <row r="209" spans="38:43">
      <c r="AL209" s="163" t="s">
        <v>446</v>
      </c>
    </row>
    <row r="210" spans="38:43">
      <c r="AL210" s="163" t="s">
        <v>442</v>
      </c>
      <c r="AM210" s="168" t="s">
        <v>140</v>
      </c>
      <c r="AN210" s="168" t="s">
        <v>141</v>
      </c>
      <c r="AO210" s="168" t="s">
        <v>142</v>
      </c>
      <c r="AP210" s="168" t="s">
        <v>143</v>
      </c>
      <c r="AQ210" s="168" t="s">
        <v>144</v>
      </c>
    </row>
    <row r="211" spans="38:43">
      <c r="AL211" s="163" t="s">
        <v>431</v>
      </c>
      <c r="AM211" s="168">
        <v>1</v>
      </c>
      <c r="AN211" s="168">
        <v>590.78700000000003</v>
      </c>
      <c r="AO211" s="168">
        <v>590.78700000000003</v>
      </c>
      <c r="AP211" s="168">
        <v>11.035</v>
      </c>
      <c r="AQ211" s="168">
        <v>1E-3</v>
      </c>
    </row>
    <row r="212" spans="38:43">
      <c r="AL212" s="163" t="s">
        <v>145</v>
      </c>
      <c r="AM212" s="168">
        <v>168</v>
      </c>
      <c r="AN212" s="168">
        <v>8994.5069999999996</v>
      </c>
      <c r="AO212" s="168">
        <v>53.539000000000001</v>
      </c>
    </row>
    <row r="213" spans="38:43">
      <c r="AL213" s="163" t="s">
        <v>146</v>
      </c>
      <c r="AM213" s="168">
        <v>169</v>
      </c>
      <c r="AN213" s="168">
        <v>9585.2939999999999</v>
      </c>
      <c r="AO213" s="168">
        <v>56.718000000000004</v>
      </c>
    </row>
    <row r="215" spans="38:43">
      <c r="AL215" s="163" t="s">
        <v>447</v>
      </c>
      <c r="AM215" s="168" t="s">
        <v>70</v>
      </c>
      <c r="AN215" s="168" t="s">
        <v>171</v>
      </c>
    </row>
    <row r="216" spans="38:43">
      <c r="AL216" s="163" t="s">
        <v>449</v>
      </c>
      <c r="AM216" s="168" t="s">
        <v>68</v>
      </c>
      <c r="AN216" s="168" t="s">
        <v>522</v>
      </c>
    </row>
    <row r="217" spans="38:43">
      <c r="AL217" s="163" t="s">
        <v>523</v>
      </c>
    </row>
    <row r="219" spans="38:43">
      <c r="AL219" s="163" t="s">
        <v>459</v>
      </c>
    </row>
    <row r="220" spans="38:43">
      <c r="AL220" s="163" t="s">
        <v>433</v>
      </c>
      <c r="AM220" s="163" t="s">
        <v>524</v>
      </c>
    </row>
    <row r="221" spans="38:43">
      <c r="AL221" s="163" t="s">
        <v>435</v>
      </c>
    </row>
    <row r="222" spans="38:43">
      <c r="AL222" s="163" t="s">
        <v>525</v>
      </c>
    </row>
    <row r="223" spans="38:43">
      <c r="AL223" s="163" t="s">
        <v>462</v>
      </c>
    </row>
    <row r="224" spans="38:43">
      <c r="AL224" s="163" t="s">
        <v>526</v>
      </c>
      <c r="AM224" s="168" t="s">
        <v>527</v>
      </c>
      <c r="AN224" s="168" t="s">
        <v>528</v>
      </c>
    </row>
    <row r="225" spans="38:43">
      <c r="AL225" s="163" t="s">
        <v>529</v>
      </c>
    </row>
    <row r="227" spans="38:43">
      <c r="AL227" s="163" t="s">
        <v>442</v>
      </c>
      <c r="AM227" s="168" t="s">
        <v>443</v>
      </c>
      <c r="AN227" s="168" t="s">
        <v>444</v>
      </c>
      <c r="AO227" s="168" t="s">
        <v>149</v>
      </c>
      <c r="AP227" s="168" t="s">
        <v>144</v>
      </c>
    </row>
    <row r="228" spans="38:43">
      <c r="AL228" s="163" t="s">
        <v>445</v>
      </c>
      <c r="AM228" s="168">
        <v>41.198</v>
      </c>
      <c r="AN228" s="168">
        <v>5.3860000000000001</v>
      </c>
      <c r="AO228" s="168">
        <v>7.649</v>
      </c>
      <c r="AP228" s="168" t="s">
        <v>123</v>
      </c>
    </row>
    <row r="229" spans="38:43">
      <c r="AL229" s="163" t="s">
        <v>280</v>
      </c>
      <c r="AM229" s="168">
        <v>3.0569999999999999</v>
      </c>
      <c r="AN229" s="168">
        <v>0.71</v>
      </c>
      <c r="AO229" s="168">
        <v>4.3070000000000004</v>
      </c>
      <c r="AP229" s="168" t="s">
        <v>123</v>
      </c>
    </row>
    <row r="231" spans="38:43">
      <c r="AL231" s="163" t="s">
        <v>446</v>
      </c>
    </row>
    <row r="232" spans="38:43">
      <c r="AL232" s="163" t="s">
        <v>442</v>
      </c>
      <c r="AM232" s="168" t="s">
        <v>140</v>
      </c>
      <c r="AN232" s="168" t="s">
        <v>141</v>
      </c>
      <c r="AO232" s="168" t="s">
        <v>142</v>
      </c>
      <c r="AP232" s="168" t="s">
        <v>143</v>
      </c>
      <c r="AQ232" s="168" t="s">
        <v>144</v>
      </c>
    </row>
    <row r="233" spans="38:43">
      <c r="AL233" s="163" t="s">
        <v>431</v>
      </c>
      <c r="AM233" s="168">
        <v>1</v>
      </c>
      <c r="AN233" s="168">
        <v>8818.0049999999992</v>
      </c>
      <c r="AO233" s="168">
        <v>8818.0049999999992</v>
      </c>
      <c r="AP233" s="168">
        <v>18.548999999999999</v>
      </c>
      <c r="AQ233" s="168" t="s">
        <v>123</v>
      </c>
    </row>
    <row r="234" spans="38:43">
      <c r="AL234" s="163" t="s">
        <v>145</v>
      </c>
      <c r="AM234" s="168">
        <v>146</v>
      </c>
      <c r="AN234" s="168">
        <v>69408.178</v>
      </c>
      <c r="AO234" s="168">
        <v>475.39800000000002</v>
      </c>
    </row>
    <row r="235" spans="38:43">
      <c r="AL235" s="163" t="s">
        <v>146</v>
      </c>
      <c r="AM235" s="168">
        <v>147</v>
      </c>
      <c r="AN235" s="168">
        <v>78226.182000000001</v>
      </c>
      <c r="AO235" s="168">
        <v>532.15099999999995</v>
      </c>
    </row>
    <row r="237" spans="38:43">
      <c r="AL237" s="163" t="s">
        <v>447</v>
      </c>
      <c r="AM237" s="168" t="s">
        <v>70</v>
      </c>
      <c r="AN237" s="168" t="s">
        <v>175</v>
      </c>
    </row>
    <row r="238" spans="38:43">
      <c r="AL238" s="163" t="s">
        <v>449</v>
      </c>
      <c r="AM238" s="168" t="s">
        <v>68</v>
      </c>
      <c r="AN238" s="168" t="s">
        <v>530</v>
      </c>
    </row>
    <row r="239" spans="38:43">
      <c r="AL239" s="163" t="s">
        <v>531</v>
      </c>
    </row>
    <row r="241" spans="38:43">
      <c r="AL241" s="163" t="s">
        <v>459</v>
      </c>
    </row>
    <row r="242" spans="38:43">
      <c r="AL242" s="163" t="s">
        <v>433</v>
      </c>
      <c r="AM242" s="163" t="s">
        <v>532</v>
      </c>
    </row>
    <row r="243" spans="38:43">
      <c r="AL243" s="163" t="s">
        <v>435</v>
      </c>
      <c r="AM243" s="163"/>
    </row>
    <row r="244" spans="38:43">
      <c r="AL244" s="163" t="s">
        <v>533</v>
      </c>
    </row>
    <row r="245" spans="38:43">
      <c r="AL245" s="163" t="s">
        <v>437</v>
      </c>
    </row>
    <row r="246" spans="38:43">
      <c r="AL246" s="163" t="s">
        <v>534</v>
      </c>
      <c r="AM246" s="168" t="s">
        <v>535</v>
      </c>
      <c r="AN246" s="168" t="s">
        <v>536</v>
      </c>
    </row>
    <row r="247" spans="38:43">
      <c r="AL247" s="163" t="s">
        <v>537</v>
      </c>
    </row>
    <row r="249" spans="38:43">
      <c r="AL249" s="163" t="s">
        <v>442</v>
      </c>
      <c r="AM249" s="168" t="s">
        <v>443</v>
      </c>
      <c r="AN249" s="168" t="s">
        <v>444</v>
      </c>
      <c r="AO249" s="168" t="s">
        <v>149</v>
      </c>
      <c r="AP249" s="168" t="s">
        <v>144</v>
      </c>
    </row>
    <row r="250" spans="38:43">
      <c r="AL250" s="163" t="s">
        <v>445</v>
      </c>
      <c r="AM250" s="168">
        <v>27.059000000000001</v>
      </c>
      <c r="AN250" s="168">
        <v>7.4139999999999997</v>
      </c>
      <c r="AO250" s="168">
        <v>3.65</v>
      </c>
      <c r="AP250" s="168" t="s">
        <v>123</v>
      </c>
    </row>
    <row r="251" spans="38:43">
      <c r="AL251" s="163" t="s">
        <v>280</v>
      </c>
      <c r="AM251" s="168">
        <v>4.085</v>
      </c>
      <c r="AN251" s="168">
        <v>0.98699999999999999</v>
      </c>
      <c r="AO251" s="168">
        <v>4.1379999999999999</v>
      </c>
      <c r="AP251" s="168" t="s">
        <v>123</v>
      </c>
    </row>
    <row r="253" spans="38:43">
      <c r="AL253" s="163" t="s">
        <v>446</v>
      </c>
    </row>
    <row r="254" spans="38:43">
      <c r="AL254" s="163" t="s">
        <v>442</v>
      </c>
      <c r="AM254" s="168" t="s">
        <v>140</v>
      </c>
      <c r="AN254" s="168" t="s">
        <v>141</v>
      </c>
      <c r="AO254" s="168" t="s">
        <v>142</v>
      </c>
      <c r="AP254" s="168" t="s">
        <v>143</v>
      </c>
      <c r="AQ254" s="168" t="s">
        <v>144</v>
      </c>
    </row>
    <row r="255" spans="38:43">
      <c r="AL255" s="163" t="s">
        <v>431</v>
      </c>
      <c r="AM255" s="168">
        <v>1</v>
      </c>
      <c r="AN255" s="168">
        <v>10619.663</v>
      </c>
      <c r="AO255" s="168">
        <v>10619.663</v>
      </c>
      <c r="AP255" s="168">
        <v>17.123999999999999</v>
      </c>
      <c r="AQ255" s="168" t="s">
        <v>123</v>
      </c>
    </row>
    <row r="256" spans="38:43">
      <c r="AL256" s="163" t="s">
        <v>145</v>
      </c>
      <c r="AM256" s="168">
        <v>132</v>
      </c>
      <c r="AN256" s="168">
        <v>81860.933999999994</v>
      </c>
      <c r="AO256" s="168">
        <v>620.15899999999999</v>
      </c>
    </row>
    <row r="257" spans="38:41">
      <c r="AL257" s="163" t="s">
        <v>146</v>
      </c>
      <c r="AM257" s="168">
        <v>133</v>
      </c>
      <c r="AN257" s="168">
        <v>92480.596999999994</v>
      </c>
      <c r="AO257" s="168">
        <v>695.34299999999996</v>
      </c>
    </row>
    <row r="259" spans="38:41">
      <c r="AL259" s="163" t="s">
        <v>447</v>
      </c>
      <c r="AM259" s="168" t="s">
        <v>70</v>
      </c>
      <c r="AN259" s="168" t="s">
        <v>538</v>
      </c>
    </row>
    <row r="260" spans="38:41">
      <c r="AL260" s="163" t="s">
        <v>449</v>
      </c>
      <c r="AM260" s="168" t="s">
        <v>70</v>
      </c>
      <c r="AN260" s="168" t="s">
        <v>539</v>
      </c>
    </row>
    <row r="261" spans="38:41">
      <c r="AL261" s="163" t="s">
        <v>467</v>
      </c>
    </row>
    <row r="263" spans="38:41">
      <c r="AL263" s="163" t="s">
        <v>459</v>
      </c>
    </row>
  </sheetData>
  <sortState ref="B5:T32">
    <sortCondition descending="1" ref="B4"/>
  </sortState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Read me</vt:lpstr>
      <vt:lpstr>WT</vt:lpstr>
      <vt:lpstr>KO</vt:lpstr>
      <vt:lpstr>Inj KO (tGFP)</vt:lpstr>
      <vt:lpstr>Inj KO (Slc26a4)</vt:lpstr>
      <vt:lpstr>KI</vt:lpstr>
      <vt:lpstr>Inj KI (tGFP)</vt:lpstr>
      <vt:lpstr>Inj KI (Slc26a4)</vt:lpstr>
      <vt:lpstr>Slopes</vt:lpstr>
      <vt:lpstr>One-way ANOVA</vt:lpstr>
      <vt:lpstr>Fisher's Exact Test</vt:lpstr>
      <vt:lpstr>'Inj KI (Slc26a4)'!Print_Area</vt:lpstr>
      <vt:lpstr>'Inj KO (Slc26a4)'!Print_Area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사용자</dc:creator>
  <cp:lastModifiedBy>Philine Wangemann</cp:lastModifiedBy>
  <cp:lastPrinted>2018-02-02T16:35:03Z</cp:lastPrinted>
  <dcterms:created xsi:type="dcterms:W3CDTF">2017-08-30T18:46:39Z</dcterms:created>
  <dcterms:modified xsi:type="dcterms:W3CDTF">2019-07-24T22:03:39Z</dcterms:modified>
</cp:coreProperties>
</file>